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oh\OneDrive\Desktop\"/>
    </mc:Choice>
  </mc:AlternateContent>
  <xr:revisionPtr revIDLastSave="0" documentId="13_ncr:1_{C19263F1-7FC2-4251-929A-9963404DCAC6}" xr6:coauthVersionLast="46" xr6:coauthVersionMax="46" xr10:uidLastSave="{00000000-0000-0000-0000-000000000000}"/>
  <bookViews>
    <workbookView xWindow="44880" yWindow="-2505" windowWidth="16440" windowHeight="28440" xr2:uid="{A99DF81A-1095-4C82-B097-267DBECA897A}"/>
  </bookViews>
  <sheets>
    <sheet name="Income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6" i="1" l="1"/>
  <c r="C99" i="1"/>
  <c r="L96" i="1"/>
  <c r="C40" i="1"/>
  <c r="L23" i="1" l="1"/>
  <c r="M23" i="1" s="1"/>
  <c r="C51" i="1" l="1"/>
  <c r="C52" i="1"/>
  <c r="C98" i="1"/>
  <c r="E105" i="1"/>
  <c r="E83" i="1"/>
  <c r="I105" i="1"/>
  <c r="I104" i="1"/>
  <c r="L95" i="1"/>
  <c r="L90" i="1"/>
  <c r="M90" i="1" s="1"/>
  <c r="C66" i="1"/>
  <c r="C67" i="1"/>
  <c r="L55" i="1"/>
  <c r="M55" i="1" s="1"/>
  <c r="L32" i="1"/>
  <c r="L31" i="1"/>
  <c r="L30" i="1"/>
  <c r="L29" i="1"/>
  <c r="L28" i="1"/>
  <c r="I83" i="1"/>
  <c r="L83" i="1" s="1"/>
  <c r="I82" i="1"/>
  <c r="L82" i="1" s="1"/>
  <c r="I81" i="1"/>
  <c r="L81" i="1" s="1"/>
  <c r="C85" i="1" s="1"/>
  <c r="I67" i="1"/>
  <c r="I66" i="1"/>
  <c r="I65" i="1"/>
  <c r="I48" i="1"/>
  <c r="L48" i="1" s="1"/>
  <c r="I47" i="1"/>
  <c r="L47" i="1" s="1"/>
  <c r="I46" i="1"/>
  <c r="L46" i="1" s="1"/>
  <c r="I37" i="1"/>
  <c r="L37" i="1" s="1"/>
  <c r="I36" i="1"/>
  <c r="L36" i="1" s="1"/>
  <c r="I35" i="1"/>
  <c r="L35" i="1" s="1"/>
  <c r="M72" i="1"/>
  <c r="M71" i="1"/>
  <c r="K66" i="1" l="1"/>
  <c r="K67" i="1"/>
  <c r="M73" i="1"/>
  <c r="C50" i="1"/>
  <c r="K60" i="1"/>
  <c r="C65" i="1" s="1"/>
  <c r="K65" i="1" s="1"/>
  <c r="C69" i="1" s="1"/>
  <c r="C55" i="1"/>
  <c r="C86" i="1"/>
  <c r="C87" i="1"/>
  <c r="I14" i="1"/>
  <c r="L14" i="1" s="1"/>
  <c r="I15" i="1"/>
  <c r="L15" i="1" s="1"/>
  <c r="I13" i="1"/>
  <c r="L7" i="1"/>
  <c r="L12" i="1"/>
  <c r="C17" i="1" s="1"/>
  <c r="E15" i="1"/>
  <c r="C70" i="1" l="1"/>
  <c r="C71" i="1"/>
  <c r="C75" i="1" s="1"/>
  <c r="C19" i="1"/>
  <c r="C20" i="1"/>
  <c r="L13" i="1"/>
  <c r="C18" i="1" s="1"/>
  <c r="L75" i="1"/>
  <c r="M75" i="1" s="1"/>
  <c r="D108" i="1" s="1"/>
  <c r="C90" i="1"/>
  <c r="C23" i="1" l="1"/>
</calcChain>
</file>

<file path=xl/sharedStrings.xml><?xml version="1.0" encoding="utf-8"?>
<sst xmlns="http://schemas.openxmlformats.org/spreadsheetml/2006/main" count="160" uniqueCount="87">
  <si>
    <t>Income Calculation Worksheet</t>
  </si>
  <si>
    <t>Borrower Name</t>
  </si>
  <si>
    <t>Employer</t>
  </si>
  <si>
    <t>LoanNumber</t>
  </si>
  <si>
    <t>Date</t>
  </si>
  <si>
    <t>Pay Type</t>
  </si>
  <si>
    <t>Hourly</t>
  </si>
  <si>
    <t>Per Hour</t>
  </si>
  <si>
    <t>YTD Earning</t>
  </si>
  <si>
    <t>W2 for Tax Year:</t>
  </si>
  <si>
    <t>YTD Avg</t>
  </si>
  <si>
    <t>YTD + 1 W2 Avg</t>
  </si>
  <si>
    <t>YTD + 2 Yr W2 Avg</t>
  </si>
  <si>
    <t>From Date</t>
  </si>
  <si>
    <t>To Date</t>
  </si>
  <si>
    <t># of hours</t>
  </si>
  <si>
    <t># months</t>
  </si>
  <si>
    <t>Income</t>
  </si>
  <si>
    <t>monthly income</t>
  </si>
  <si>
    <t>Otherwise, lower of YTD and W2 is required</t>
  </si>
  <si>
    <t>If YTD or past year is lower, confirm why.</t>
  </si>
  <si>
    <t>*See Product Profiles for 2106 Expense requirements</t>
  </si>
  <si>
    <t>X52/12</t>
  </si>
  <si>
    <t>Salary</t>
  </si>
  <si>
    <t>Type of Salary</t>
  </si>
  <si>
    <t>X1/12</t>
  </si>
  <si>
    <t>X1</t>
  </si>
  <si>
    <t>X26/12</t>
  </si>
  <si>
    <t>X24/12</t>
  </si>
  <si>
    <t>Monthly Avg</t>
  </si>
  <si>
    <t>=</t>
  </si>
  <si>
    <t>Annual</t>
  </si>
  <si>
    <t>Monthly</t>
  </si>
  <si>
    <t>Bi Weekly</t>
  </si>
  <si>
    <t>Semi Monthly</t>
  </si>
  <si>
    <t>Weekly</t>
  </si>
  <si>
    <t>YTD Salary (paystub)</t>
  </si>
  <si>
    <t>W2 Income</t>
  </si>
  <si>
    <t>Other Monthly (must explain below)</t>
  </si>
  <si>
    <t>Salary Used to Qualify</t>
  </si>
  <si>
    <t>*You  must check the salary you wish to use</t>
  </si>
  <si>
    <t>Overtime / Bonus</t>
  </si>
  <si>
    <t>Break out OT/Bonus from base salary</t>
  </si>
  <si>
    <t>YTD Overtime / Bonus*</t>
  </si>
  <si>
    <t>Past year OT breakout</t>
  </si>
  <si>
    <t>Additional year OT / Bonus</t>
  </si>
  <si>
    <t xml:space="preserve">Use lowest of income calcuations (does not include "Other") </t>
  </si>
  <si>
    <t>or check the incom you wish to use</t>
  </si>
  <si>
    <t>Commission</t>
  </si>
  <si>
    <t>Break out commission from base salary</t>
  </si>
  <si>
    <t xml:space="preserve"> = Net income</t>
  </si>
  <si>
    <t>YTD Avg using net income</t>
  </si>
  <si>
    <t>YTD + 2 year using net income</t>
  </si>
  <si>
    <t>YTD + 1  year using net income</t>
  </si>
  <si>
    <t>Other Income</t>
  </si>
  <si>
    <t>Type of income</t>
  </si>
  <si>
    <t>minus Expenses</t>
  </si>
  <si>
    <t>expenses (based upon 2106 expenses)</t>
  </si>
  <si>
    <t>2106 expenses</t>
  </si>
  <si>
    <t>2106 YTD Expense Estimate</t>
  </si>
  <si>
    <t>2 year Commission Vs 2106 Expenses</t>
  </si>
  <si>
    <t>Expenses</t>
  </si>
  <si>
    <t>Expense factor</t>
  </si>
  <si>
    <t>YTD income</t>
  </si>
  <si>
    <t>W2 for year</t>
  </si>
  <si>
    <t>YTD Income</t>
  </si>
  <si>
    <t>YTD + 1 Year</t>
  </si>
  <si>
    <t>YTD + 2 Year</t>
  </si>
  <si>
    <t>Non Taxable Income</t>
  </si>
  <si>
    <t>Non taxable gross up factor:</t>
  </si>
  <si>
    <t>(non commission borrower with business expenses or other income deduction)</t>
  </si>
  <si>
    <t>12 month average</t>
  </si>
  <si>
    <t>24 month average</t>
  </si>
  <si>
    <t>(the box that is checked is a negative
number and reduces total income)</t>
  </si>
  <si>
    <t>Total Income to Qualify</t>
  </si>
  <si>
    <t>Deduction from Income</t>
  </si>
  <si>
    <t>Underwriter Comments</t>
  </si>
  <si>
    <t>Past year commission</t>
  </si>
  <si>
    <t>YTD commission</t>
  </si>
  <si>
    <t>Additional year commission</t>
  </si>
  <si>
    <t>Monthly check or direct deposit</t>
  </si>
  <si>
    <t>Income from 1099</t>
  </si>
  <si>
    <t>Annual amount of income not subject to tax (Income not on tax transcripts)</t>
  </si>
  <si>
    <t>Additional non taxable income to be used for qualifying (income not taxed x factor)</t>
  </si>
  <si>
    <t>Total non taxable income</t>
  </si>
  <si>
    <t>Expense/deduction</t>
  </si>
  <si>
    <t>Revised 1/15/2021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</si>
</sst>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quotePrefix="1" applyFont="1" applyFill="1" applyBorder="1" applyAlignment="1">
      <alignment horizontal="left" vertical="center"/>
    </xf>
    <xf numFmtId="0" fontId="2" fillId="3" borderId="0" xfId="0" quotePrefix="1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quotePrefix="1" applyFont="1" applyFill="1" applyBorder="1" applyAlignment="1">
      <alignment horizontal="left" vertical="center"/>
    </xf>
    <xf numFmtId="0" fontId="2" fillId="3" borderId="0" xfId="1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3" borderId="25" xfId="0" quotePrefix="1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1" xfId="0" quotePrefix="1" applyFont="1" applyFill="1" applyBorder="1" applyAlignment="1">
      <alignment horizontal="left" vertical="center"/>
    </xf>
    <xf numFmtId="0" fontId="2" fillId="3" borderId="28" xfId="0" quotePrefix="1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right" vertical="center"/>
    </xf>
    <xf numFmtId="0" fontId="2" fillId="3" borderId="1" xfId="0" applyFont="1" applyFill="1" applyBorder="1" applyAlignment="1" applyProtection="1">
      <alignment horizontal="right" vertical="center"/>
      <protection hidden="1"/>
    </xf>
    <xf numFmtId="44" fontId="2" fillId="3" borderId="1" xfId="1" applyFont="1" applyFill="1" applyBorder="1" applyAlignment="1" applyProtection="1">
      <alignment horizontal="left" vertical="center"/>
      <protection hidden="1"/>
    </xf>
    <xf numFmtId="44" fontId="2" fillId="3" borderId="1" xfId="1" applyFont="1" applyFill="1" applyBorder="1" applyAlignment="1" applyProtection="1">
      <alignment horizontal="right" vertical="center"/>
      <protection hidden="1"/>
    </xf>
    <xf numFmtId="44" fontId="2" fillId="3" borderId="1" xfId="0" applyNumberFormat="1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14" fontId="2" fillId="2" borderId="1" xfId="0" applyNumberFormat="1" applyFont="1" applyFill="1" applyBorder="1" applyAlignment="1" applyProtection="1">
      <alignment horizontal="right" vertical="center"/>
      <protection locked="0"/>
    </xf>
    <xf numFmtId="44" fontId="2" fillId="3" borderId="1" xfId="1" applyFont="1" applyFill="1" applyBorder="1" applyAlignment="1" applyProtection="1">
      <alignment horizontal="center" vertical="center"/>
      <protection hidden="1"/>
    </xf>
    <xf numFmtId="4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1" applyNumberFormat="1" applyFont="1" applyFill="1" applyBorder="1" applyAlignment="1" applyProtection="1">
      <alignment horizontal="right" vertical="center"/>
      <protection hidden="1"/>
    </xf>
    <xf numFmtId="0" fontId="2" fillId="3" borderId="27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hidden="1"/>
    </xf>
    <xf numFmtId="44" fontId="2" fillId="2" borderId="1" xfId="1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 hidden="1"/>
    </xf>
    <xf numFmtId="0" fontId="8" fillId="3" borderId="0" xfId="0" applyFont="1" applyFill="1" applyAlignment="1" applyProtection="1">
      <alignment horizontal="left" vertical="center"/>
      <protection locked="0" hidden="1"/>
    </xf>
    <xf numFmtId="0" fontId="8" fillId="3" borderId="0" xfId="0" applyFont="1" applyFill="1" applyBorder="1" applyAlignment="1" applyProtection="1">
      <alignment horizontal="right" vertical="center"/>
      <protection hidden="1"/>
    </xf>
    <xf numFmtId="9" fontId="2" fillId="2" borderId="1" xfId="2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3" fillId="3" borderId="8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center"/>
    </xf>
    <xf numFmtId="14" fontId="2" fillId="3" borderId="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1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2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O$17" lockText="1" noThreeD="1"/>
</file>

<file path=xl/ctrlProps/ctrlProp10.xml><?xml version="1.0" encoding="utf-8"?>
<formControlPr xmlns="http://schemas.microsoft.com/office/spreadsheetml/2009/9/main" objectType="CheckBox" fmlaLink="$O$38" lockText="1" noThreeD="1"/>
</file>

<file path=xl/ctrlProps/ctrlProp11.xml><?xml version="1.0" encoding="utf-8"?>
<formControlPr xmlns="http://schemas.microsoft.com/office/spreadsheetml/2009/9/main" objectType="CheckBox" fmlaLink="$O$50" lockText="1" noThreeD="1"/>
</file>

<file path=xl/ctrlProps/ctrlProp12.xml><?xml version="1.0" encoding="utf-8"?>
<formControlPr xmlns="http://schemas.microsoft.com/office/spreadsheetml/2009/9/main" objectType="CheckBox" fmlaLink="$O$51" lockText="1" noThreeD="1"/>
</file>

<file path=xl/ctrlProps/ctrlProp13.xml><?xml version="1.0" encoding="utf-8"?>
<formControlPr xmlns="http://schemas.microsoft.com/office/spreadsheetml/2009/9/main" objectType="CheckBox" fmlaLink="$O$52" lockText="1" noThreeD="1"/>
</file>

<file path=xl/ctrlProps/ctrlProp14.xml><?xml version="1.0" encoding="utf-8"?>
<formControlPr xmlns="http://schemas.microsoft.com/office/spreadsheetml/2009/9/main" objectType="CheckBox" fmlaLink="$O$53" lockText="1" noThreeD="1"/>
</file>

<file path=xl/ctrlProps/ctrlProp15.xml><?xml version="1.0" encoding="utf-8"?>
<formControlPr xmlns="http://schemas.microsoft.com/office/spreadsheetml/2009/9/main" objectType="CheckBox" fmlaLink="$O$69" lockText="1" noThreeD="1"/>
</file>

<file path=xl/ctrlProps/ctrlProp16.xml><?xml version="1.0" encoding="utf-8"?>
<formControlPr xmlns="http://schemas.microsoft.com/office/spreadsheetml/2009/9/main" objectType="CheckBox" fmlaLink="$O$70" lockText="1" noThreeD="1"/>
</file>

<file path=xl/ctrlProps/ctrlProp17.xml><?xml version="1.0" encoding="utf-8"?>
<formControlPr xmlns="http://schemas.microsoft.com/office/spreadsheetml/2009/9/main" objectType="CheckBox" fmlaLink="$O$71" lockText="1" noThreeD="1"/>
</file>

<file path=xl/ctrlProps/ctrlProp18.xml><?xml version="1.0" encoding="utf-8"?>
<formControlPr xmlns="http://schemas.microsoft.com/office/spreadsheetml/2009/9/main" objectType="CheckBox" fmlaLink="$O$72" lockText="1" noThreeD="1"/>
</file>

<file path=xl/ctrlProps/ctrlProp19.xml><?xml version="1.0" encoding="utf-8"?>
<formControlPr xmlns="http://schemas.microsoft.com/office/spreadsheetml/2009/9/main" objectType="CheckBox" fmlaLink="$O$85" lockText="1" noThreeD="1"/>
</file>

<file path=xl/ctrlProps/ctrlProp2.xml><?xml version="1.0" encoding="utf-8"?>
<formControlPr xmlns="http://schemas.microsoft.com/office/spreadsheetml/2009/9/main" objectType="CheckBox" fmlaLink="$O$28" lockText="1" noThreeD="1"/>
</file>

<file path=xl/ctrlProps/ctrlProp20.xml><?xml version="1.0" encoding="utf-8"?>
<formControlPr xmlns="http://schemas.microsoft.com/office/spreadsheetml/2009/9/main" objectType="CheckBox" fmlaLink="$O$86" lockText="1" noThreeD="1"/>
</file>

<file path=xl/ctrlProps/ctrlProp21.xml><?xml version="1.0" encoding="utf-8"?>
<formControlPr xmlns="http://schemas.microsoft.com/office/spreadsheetml/2009/9/main" objectType="CheckBox" fmlaLink="$O$87" lockText="1" noThreeD="1"/>
</file>

<file path=xl/ctrlProps/ctrlProp22.xml><?xml version="1.0" encoding="utf-8"?>
<formControlPr xmlns="http://schemas.microsoft.com/office/spreadsheetml/2009/9/main" objectType="CheckBox" fmlaLink="$O$88" lockText="1" noThreeD="1"/>
</file>

<file path=xl/ctrlProps/ctrlProp23.xml><?xml version="1.0" encoding="utf-8"?>
<formControlPr xmlns="http://schemas.microsoft.com/office/spreadsheetml/2009/9/main" objectType="CheckBox" fmlaLink="$O$95" lockText="1" noThreeD="1"/>
</file>

<file path=xl/ctrlProps/ctrlProp24.xml><?xml version="1.0" encoding="utf-8"?>
<formControlPr xmlns="http://schemas.microsoft.com/office/spreadsheetml/2009/9/main" objectType="CheckBox" fmlaLink="$O$96" lockText="1" noThreeD="1"/>
</file>

<file path=xl/ctrlProps/ctrlProp25.xml><?xml version="1.0" encoding="utf-8"?>
<formControlPr xmlns="http://schemas.microsoft.com/office/spreadsheetml/2009/9/main" objectType="CheckBox" fmlaLink="$O$18" lockText="1" noThreeD="1"/>
</file>

<file path=xl/ctrlProps/ctrlProp26.xml><?xml version="1.0" encoding="utf-8"?>
<formControlPr xmlns="http://schemas.microsoft.com/office/spreadsheetml/2009/9/main" objectType="CheckBox" fmlaLink="$O$19" lockText="1" noThreeD="1"/>
</file>

<file path=xl/ctrlProps/ctrlProp27.xml><?xml version="1.0" encoding="utf-8"?>
<formControlPr xmlns="http://schemas.microsoft.com/office/spreadsheetml/2009/9/main" objectType="CheckBox" fmlaLink="$O$20" lockText="1" noThreeD="1"/>
</file>

<file path=xl/ctrlProps/ctrlProp28.xml><?xml version="1.0" encoding="utf-8"?>
<formControlPr xmlns="http://schemas.microsoft.com/office/spreadsheetml/2009/9/main" objectType="CheckBox" fmlaLink="$O$21" lockText="1" noThreeD="1"/>
</file>

<file path=xl/ctrlProps/ctrlProp29.xml><?xml version="1.0" encoding="utf-8"?>
<formControlPr xmlns="http://schemas.microsoft.com/office/spreadsheetml/2009/9/main" objectType="CheckBox" fmlaLink="$O$104" lockText="1" noThreeD="1"/>
</file>

<file path=xl/ctrlProps/ctrlProp3.xml><?xml version="1.0" encoding="utf-8"?>
<formControlPr xmlns="http://schemas.microsoft.com/office/spreadsheetml/2009/9/main" objectType="CheckBox" fmlaLink="$O$29" lockText="1" noThreeD="1"/>
</file>

<file path=xl/ctrlProps/ctrlProp30.xml><?xml version="1.0" encoding="utf-8"?>
<formControlPr xmlns="http://schemas.microsoft.com/office/spreadsheetml/2009/9/main" objectType="CheckBox" fmlaLink="$O$105" lockText="1" noThreeD="1"/>
</file>

<file path=xl/ctrlProps/ctrlProp4.xml><?xml version="1.0" encoding="utf-8"?>
<formControlPr xmlns="http://schemas.microsoft.com/office/spreadsheetml/2009/9/main" objectType="CheckBox" fmlaLink="$O$30" lockText="1" noThreeD="1"/>
</file>

<file path=xl/ctrlProps/ctrlProp5.xml><?xml version="1.0" encoding="utf-8"?>
<formControlPr xmlns="http://schemas.microsoft.com/office/spreadsheetml/2009/9/main" objectType="CheckBox" fmlaLink="$O$31" lockText="1" noThreeD="1"/>
</file>

<file path=xl/ctrlProps/ctrlProp6.xml><?xml version="1.0" encoding="utf-8"?>
<formControlPr xmlns="http://schemas.microsoft.com/office/spreadsheetml/2009/9/main" objectType="CheckBox" fmlaLink="$O$32" lockText="1" noThreeD="1"/>
</file>

<file path=xl/ctrlProps/ctrlProp7.xml><?xml version="1.0" encoding="utf-8"?>
<formControlPr xmlns="http://schemas.microsoft.com/office/spreadsheetml/2009/9/main" objectType="CheckBox" fmlaLink="$O$35" lockText="1" noThreeD="1"/>
</file>

<file path=xl/ctrlProps/ctrlProp8.xml><?xml version="1.0" encoding="utf-8"?>
<formControlPr xmlns="http://schemas.microsoft.com/office/spreadsheetml/2009/9/main" objectType="CheckBox" fmlaLink="$O$36" lockText="1" noThreeD="1"/>
</file>

<file path=xl/ctrlProps/ctrlProp9.xml><?xml version="1.0" encoding="utf-8"?>
<formControlPr xmlns="http://schemas.microsoft.com/office/spreadsheetml/2009/9/main" objectType="CheckBox" fmlaLink="$O$3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40481</xdr:colOff>
      <xdr:row>1</xdr:row>
      <xdr:rowOff>25482</xdr:rowOff>
    </xdr:from>
    <xdr:to>
      <xdr:col>2</xdr:col>
      <xdr:colOff>0</xdr:colOff>
      <xdr:row>4</xdr:row>
      <xdr:rowOff>108113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05" y="182364"/>
          <a:ext cx="1012871" cy="5196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27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28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29</xdr:row>
          <xdr:rowOff>0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29</xdr:row>
          <xdr:rowOff>152400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31</xdr:row>
          <xdr:rowOff>0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34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35</xdr:row>
          <xdr:rowOff>0</xdr:rowOff>
        </xdr:from>
        <xdr:to>
          <xdr:col>2</xdr:col>
          <xdr:colOff>0</xdr:colOff>
          <xdr:row>36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35</xdr:row>
          <xdr:rowOff>152400</xdr:rowOff>
        </xdr:from>
        <xdr:to>
          <xdr:col>2</xdr:col>
          <xdr:colOff>0</xdr:colOff>
          <xdr:row>36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36</xdr:row>
          <xdr:rowOff>152400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49</xdr:row>
          <xdr:rowOff>0</xdr:rowOff>
        </xdr:from>
        <xdr:to>
          <xdr:col>2</xdr:col>
          <xdr:colOff>0</xdr:colOff>
          <xdr:row>50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50</xdr:row>
          <xdr:rowOff>0</xdr:rowOff>
        </xdr:from>
        <xdr:to>
          <xdr:col>2</xdr:col>
          <xdr:colOff>0</xdr:colOff>
          <xdr:row>50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50</xdr:row>
          <xdr:rowOff>152400</xdr:rowOff>
        </xdr:from>
        <xdr:to>
          <xdr:col>2</xdr:col>
          <xdr:colOff>0</xdr:colOff>
          <xdr:row>52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52</xdr:row>
          <xdr:rowOff>0</xdr:rowOff>
        </xdr:from>
        <xdr:to>
          <xdr:col>2</xdr:col>
          <xdr:colOff>0</xdr:colOff>
          <xdr:row>53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68</xdr:row>
          <xdr:rowOff>0</xdr:rowOff>
        </xdr:from>
        <xdr:to>
          <xdr:col>2</xdr:col>
          <xdr:colOff>0</xdr:colOff>
          <xdr:row>68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68</xdr:row>
          <xdr:rowOff>152400</xdr:rowOff>
        </xdr:from>
        <xdr:to>
          <xdr:col>2</xdr:col>
          <xdr:colOff>0</xdr:colOff>
          <xdr:row>70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70</xdr:row>
          <xdr:rowOff>0</xdr:rowOff>
        </xdr:from>
        <xdr:to>
          <xdr:col>2</xdr:col>
          <xdr:colOff>0</xdr:colOff>
          <xdr:row>71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71</xdr:row>
          <xdr:rowOff>0</xdr:rowOff>
        </xdr:from>
        <xdr:to>
          <xdr:col>2</xdr:col>
          <xdr:colOff>0</xdr:colOff>
          <xdr:row>72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84</xdr:row>
          <xdr:rowOff>0</xdr:rowOff>
        </xdr:from>
        <xdr:to>
          <xdr:col>2</xdr:col>
          <xdr:colOff>0</xdr:colOff>
          <xdr:row>85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85</xdr:row>
          <xdr:rowOff>0</xdr:rowOff>
        </xdr:from>
        <xdr:to>
          <xdr:col>2</xdr:col>
          <xdr:colOff>0</xdr:colOff>
          <xdr:row>86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86</xdr:row>
          <xdr:rowOff>0</xdr:rowOff>
        </xdr:from>
        <xdr:to>
          <xdr:col>2</xdr:col>
          <xdr:colOff>0</xdr:colOff>
          <xdr:row>87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87</xdr:row>
          <xdr:rowOff>0</xdr:rowOff>
        </xdr:from>
        <xdr:to>
          <xdr:col>2</xdr:col>
          <xdr:colOff>0</xdr:colOff>
          <xdr:row>88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93</xdr:row>
          <xdr:rowOff>152400</xdr:rowOff>
        </xdr:from>
        <xdr:to>
          <xdr:col>2</xdr:col>
          <xdr:colOff>0</xdr:colOff>
          <xdr:row>95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95</xdr:row>
          <xdr:rowOff>0</xdr:rowOff>
        </xdr:from>
        <xdr:to>
          <xdr:col>2</xdr:col>
          <xdr:colOff>0</xdr:colOff>
          <xdr:row>95</xdr:row>
          <xdr:rowOff>152400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102</xdr:row>
          <xdr:rowOff>133350</xdr:rowOff>
        </xdr:from>
        <xdr:to>
          <xdr:col>8</xdr:col>
          <xdr:colOff>0</xdr:colOff>
          <xdr:row>104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104</xdr:row>
          <xdr:rowOff>0</xdr:rowOff>
        </xdr:from>
        <xdr:to>
          <xdr:col>8</xdr:col>
          <xdr:colOff>0</xdr:colOff>
          <xdr:row>105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F456A-5474-4FC1-84D2-2EB2AD66E43F}">
  <dimension ref="B1:O123"/>
  <sheetViews>
    <sheetView tabSelected="1" zoomScale="115" zoomScaleNormal="115" workbookViewId="0">
      <selection activeCell="C12" sqref="C12"/>
    </sheetView>
  </sheetViews>
  <sheetFormatPr defaultRowHeight="11.25" x14ac:dyDescent="0.25"/>
  <cols>
    <col min="1" max="1" width="3.5703125" style="11" customWidth="1"/>
    <col min="2" max="2" width="15.7109375" style="11" customWidth="1"/>
    <col min="3" max="3" width="13.7109375" style="11" customWidth="1"/>
    <col min="4" max="4" width="17" style="11" bestFit="1" customWidth="1"/>
    <col min="5" max="5" width="12" style="11" customWidth="1"/>
    <col min="6" max="7" width="10.85546875" style="2" customWidth="1"/>
    <col min="8" max="8" width="9.140625" style="11"/>
    <col min="9" max="10" width="10.7109375" style="11" customWidth="1"/>
    <col min="11" max="11" width="13.5703125" style="11" customWidth="1"/>
    <col min="12" max="12" width="13.5703125" style="11" bestFit="1" customWidth="1"/>
    <col min="13" max="13" width="22.5703125" style="11" customWidth="1"/>
    <col min="14" max="14" width="3.5703125" style="11" customWidth="1"/>
    <col min="15" max="15" width="9.140625" style="75"/>
    <col min="16" max="16384" width="9.140625" style="11"/>
  </cols>
  <sheetData>
    <row r="1" spans="2:15" s="1" customFormat="1" ht="12" thickBot="1" x14ac:dyDescent="0.3">
      <c r="F1" s="2"/>
      <c r="G1" s="2"/>
      <c r="O1" s="74"/>
    </row>
    <row r="2" spans="2:15" s="1" customFormat="1" ht="11.25" customHeight="1" x14ac:dyDescent="0.25">
      <c r="B2" s="49"/>
      <c r="C2" s="50"/>
      <c r="D2" s="95" t="s">
        <v>0</v>
      </c>
      <c r="E2" s="95"/>
      <c r="F2" s="95"/>
      <c r="G2" s="95"/>
      <c r="H2" s="95"/>
      <c r="I2" s="95"/>
      <c r="J2" s="95"/>
      <c r="K2" s="95"/>
      <c r="L2" s="95"/>
      <c r="M2" s="55" t="s">
        <v>86</v>
      </c>
      <c r="N2" s="51"/>
      <c r="O2" s="74"/>
    </row>
    <row r="3" spans="2:15" s="1" customFormat="1" ht="11.25" customHeight="1" x14ac:dyDescent="0.25">
      <c r="B3" s="52"/>
      <c r="C3" s="53"/>
      <c r="D3" s="96"/>
      <c r="E3" s="96"/>
      <c r="F3" s="96"/>
      <c r="G3" s="96"/>
      <c r="H3" s="96"/>
      <c r="I3" s="96"/>
      <c r="J3" s="96"/>
      <c r="K3" s="96"/>
      <c r="L3" s="96"/>
      <c r="M3" s="53"/>
      <c r="N3" s="54"/>
      <c r="O3" s="74"/>
    </row>
    <row r="4" spans="2:15" s="1" customFormat="1" ht="11.25" customHeight="1" x14ac:dyDescent="0.25">
      <c r="B4" s="52"/>
      <c r="C4" s="53"/>
      <c r="D4" s="96"/>
      <c r="E4" s="96"/>
      <c r="F4" s="96"/>
      <c r="G4" s="96"/>
      <c r="H4" s="96"/>
      <c r="I4" s="96"/>
      <c r="J4" s="96"/>
      <c r="K4" s="96"/>
      <c r="L4" s="96"/>
      <c r="M4" s="53"/>
      <c r="N4" s="54"/>
      <c r="O4" s="74"/>
    </row>
    <row r="5" spans="2:15" s="1" customFormat="1" ht="12" customHeight="1" thickBot="1" x14ac:dyDescent="0.3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74"/>
    </row>
    <row r="6" spans="2:15" s="1" customFormat="1" ht="12" thickBot="1" x14ac:dyDescent="0.3">
      <c r="B6" s="3" t="s">
        <v>1</v>
      </c>
      <c r="C6" s="88"/>
      <c r="D6" s="89"/>
      <c r="E6" s="89"/>
      <c r="F6" s="89"/>
      <c r="G6" s="89"/>
      <c r="H6" s="90"/>
      <c r="I6" s="4"/>
      <c r="J6" s="104" t="s">
        <v>3</v>
      </c>
      <c r="K6" s="104"/>
      <c r="L6" s="88"/>
      <c r="M6" s="90"/>
      <c r="N6" s="5"/>
      <c r="O6" s="74"/>
    </row>
    <row r="7" spans="2:15" s="1" customFormat="1" ht="12" thickBot="1" x14ac:dyDescent="0.3">
      <c r="B7" s="3" t="s">
        <v>2</v>
      </c>
      <c r="C7" s="101"/>
      <c r="D7" s="102"/>
      <c r="E7" s="102"/>
      <c r="F7" s="102"/>
      <c r="G7" s="102"/>
      <c r="H7" s="103"/>
      <c r="I7" s="4"/>
      <c r="J7" s="104" t="s">
        <v>4</v>
      </c>
      <c r="K7" s="104"/>
      <c r="L7" s="105">
        <f ca="1">TODAY()</f>
        <v>44211</v>
      </c>
      <c r="M7" s="100"/>
      <c r="N7" s="5"/>
      <c r="O7" s="74"/>
    </row>
    <row r="8" spans="2:15" s="1" customFormat="1" ht="12" thickBot="1" x14ac:dyDescent="0.3">
      <c r="B8" s="6"/>
      <c r="C8" s="4"/>
      <c r="D8" s="4"/>
      <c r="E8" s="4"/>
      <c r="F8" s="7"/>
      <c r="G8" s="7"/>
      <c r="H8" s="4"/>
      <c r="I8" s="4"/>
      <c r="J8" s="4"/>
      <c r="K8" s="4"/>
      <c r="L8" s="4"/>
      <c r="M8" s="4"/>
      <c r="N8" s="5"/>
      <c r="O8" s="74"/>
    </row>
    <row r="9" spans="2:15" s="1" customFormat="1" ht="12" thickBot="1" x14ac:dyDescent="0.3">
      <c r="B9" s="98" t="s">
        <v>5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100"/>
      <c r="O9" s="74"/>
    </row>
    <row r="10" spans="2:15" ht="12" thickBot="1" x14ac:dyDescent="0.3">
      <c r="B10" s="8"/>
      <c r="C10" s="9"/>
      <c r="D10" s="9"/>
      <c r="E10" s="9"/>
      <c r="F10" s="7"/>
      <c r="G10" s="7"/>
      <c r="H10" s="9"/>
      <c r="I10" s="9"/>
      <c r="J10" s="9"/>
      <c r="K10" s="9"/>
      <c r="L10" s="9"/>
      <c r="M10" s="9"/>
      <c r="N10" s="10"/>
    </row>
    <row r="11" spans="2:15" ht="12" customHeight="1" thickBot="1" x14ac:dyDescent="0.3">
      <c r="B11" s="12" t="s">
        <v>6</v>
      </c>
      <c r="C11" s="13"/>
      <c r="D11" s="9"/>
      <c r="E11" s="9"/>
      <c r="F11" s="7"/>
      <c r="G11" s="7"/>
      <c r="H11" s="9"/>
      <c r="I11" s="9"/>
      <c r="J11" s="9"/>
      <c r="K11" s="9"/>
      <c r="L11" s="9"/>
      <c r="M11" s="9"/>
      <c r="N11" s="10"/>
    </row>
    <row r="12" spans="2:15" ht="12" thickBot="1" x14ac:dyDescent="0.3">
      <c r="B12" s="8"/>
      <c r="C12" s="69"/>
      <c r="D12" s="14" t="s">
        <v>7</v>
      </c>
      <c r="E12" s="15"/>
      <c r="F12" s="16" t="s">
        <v>13</v>
      </c>
      <c r="G12" s="16" t="s">
        <v>14</v>
      </c>
      <c r="H12" s="9"/>
      <c r="I12" s="60"/>
      <c r="J12" s="17" t="s">
        <v>15</v>
      </c>
      <c r="K12" s="4" t="s">
        <v>22</v>
      </c>
      <c r="L12" s="57">
        <f>C12*I12*52/12</f>
        <v>0</v>
      </c>
      <c r="M12" s="17" t="s">
        <v>17</v>
      </c>
      <c r="N12" s="10"/>
    </row>
    <row r="13" spans="2:15" ht="12" thickBot="1" x14ac:dyDescent="0.3">
      <c r="B13" s="8"/>
      <c r="C13" s="69"/>
      <c r="D13" s="9" t="s">
        <v>8</v>
      </c>
      <c r="E13" s="9"/>
      <c r="F13" s="61">
        <v>44197</v>
      </c>
      <c r="G13" s="61"/>
      <c r="H13" s="9"/>
      <c r="I13" s="56">
        <f>IF(ROUNDUP((G13-F13)/365*12,1)&lt;0,0,(ROUNDUP((G13-F13)/365*12,1)))</f>
        <v>0</v>
      </c>
      <c r="J13" s="19" t="s">
        <v>16</v>
      </c>
      <c r="K13" s="9"/>
      <c r="L13" s="58" t="str">
        <f>IF(I13=0,"",C13/I13)</f>
        <v/>
      </c>
      <c r="M13" s="19" t="s">
        <v>17</v>
      </c>
      <c r="N13" s="10"/>
    </row>
    <row r="14" spans="2:15" ht="12" thickBot="1" x14ac:dyDescent="0.3">
      <c r="B14" s="8"/>
      <c r="C14" s="69"/>
      <c r="D14" s="9" t="s">
        <v>9</v>
      </c>
      <c r="E14" s="67">
        <v>2020</v>
      </c>
      <c r="F14" s="61">
        <v>43831</v>
      </c>
      <c r="G14" s="61">
        <v>44196</v>
      </c>
      <c r="H14" s="9"/>
      <c r="I14" s="56">
        <f t="shared" ref="I14:I15" si="0">IF(ROUNDUP((G14-F14)/365*12,1)&lt;0,0,(ROUNDUP((G14-F14)/365*12,1)))</f>
        <v>12</v>
      </c>
      <c r="J14" s="19" t="s">
        <v>16</v>
      </c>
      <c r="K14" s="9"/>
      <c r="L14" s="58">
        <f t="shared" ref="L14:L15" si="1">IF(I14=0,"",C14/I14)</f>
        <v>0</v>
      </c>
      <c r="M14" s="19" t="s">
        <v>17</v>
      </c>
      <c r="N14" s="10"/>
    </row>
    <row r="15" spans="2:15" ht="12" thickBot="1" x14ac:dyDescent="0.3">
      <c r="B15" s="8"/>
      <c r="C15" s="69"/>
      <c r="D15" s="20" t="s">
        <v>9</v>
      </c>
      <c r="E15" s="68">
        <f>IF(E14="","",E14-1)</f>
        <v>2019</v>
      </c>
      <c r="F15" s="61">
        <v>43466</v>
      </c>
      <c r="G15" s="61">
        <v>43830</v>
      </c>
      <c r="H15" s="9"/>
      <c r="I15" s="56">
        <f t="shared" si="0"/>
        <v>12</v>
      </c>
      <c r="J15" s="21" t="s">
        <v>16</v>
      </c>
      <c r="K15" s="9"/>
      <c r="L15" s="58">
        <f t="shared" si="1"/>
        <v>0</v>
      </c>
      <c r="M15" s="21" t="s">
        <v>17</v>
      </c>
      <c r="N15" s="10"/>
    </row>
    <row r="16" spans="2:15" ht="12" thickBot="1" x14ac:dyDescent="0.3">
      <c r="B16" s="8"/>
      <c r="C16" s="9"/>
      <c r="D16" s="9"/>
      <c r="E16" s="9"/>
      <c r="F16" s="7"/>
      <c r="G16" s="7"/>
      <c r="H16" s="9"/>
      <c r="I16" s="9"/>
      <c r="J16" s="9"/>
      <c r="K16" s="9"/>
      <c r="L16" s="9"/>
      <c r="M16" s="9"/>
      <c r="N16" s="10"/>
    </row>
    <row r="17" spans="2:15" ht="12" thickBot="1" x14ac:dyDescent="0.3">
      <c r="B17" s="8"/>
      <c r="C17" s="62">
        <f>L12</f>
        <v>0</v>
      </c>
      <c r="D17" s="14" t="s">
        <v>7</v>
      </c>
      <c r="E17" s="15"/>
      <c r="F17" s="7"/>
      <c r="G17" s="7"/>
      <c r="H17" s="9"/>
      <c r="J17" s="9"/>
      <c r="K17" s="9"/>
      <c r="L17" s="9"/>
      <c r="M17" s="9"/>
      <c r="N17" s="10"/>
      <c r="O17" s="70" t="b">
        <v>0</v>
      </c>
    </row>
    <row r="18" spans="2:15" ht="12" thickBot="1" x14ac:dyDescent="0.3">
      <c r="B18" s="8"/>
      <c r="C18" s="62" t="str">
        <f>L13</f>
        <v/>
      </c>
      <c r="D18" s="9" t="s">
        <v>10</v>
      </c>
      <c r="E18" s="22"/>
      <c r="F18" s="7"/>
      <c r="G18" s="7"/>
      <c r="H18" s="9"/>
      <c r="J18" s="9"/>
      <c r="K18" s="9"/>
      <c r="L18" s="9"/>
      <c r="M18" s="9"/>
      <c r="N18" s="10"/>
      <c r="O18" s="70" t="b">
        <v>0</v>
      </c>
    </row>
    <row r="19" spans="2:15" ht="12" thickBot="1" x14ac:dyDescent="0.3">
      <c r="B19" s="8"/>
      <c r="C19" s="62" t="str">
        <f>IF(C14=0,"",SUM(C$13:C14)/SUM(I$13:I14))</f>
        <v/>
      </c>
      <c r="D19" s="9" t="s">
        <v>11</v>
      </c>
      <c r="E19" s="22"/>
      <c r="F19" s="7"/>
      <c r="G19" s="7"/>
      <c r="H19" s="9"/>
      <c r="J19" s="9"/>
      <c r="K19" s="9"/>
      <c r="L19" s="9"/>
      <c r="M19" s="9"/>
      <c r="N19" s="10"/>
      <c r="O19" s="70" t="b">
        <v>0</v>
      </c>
    </row>
    <row r="20" spans="2:15" ht="12" thickBot="1" x14ac:dyDescent="0.3">
      <c r="B20" s="8"/>
      <c r="C20" s="62" t="str">
        <f>IF(C15=0,"",SUM(C$13:C15)/SUM(I$13:I15))</f>
        <v/>
      </c>
      <c r="D20" s="9" t="s">
        <v>12</v>
      </c>
      <c r="E20" s="22"/>
      <c r="F20" s="7"/>
      <c r="G20" s="7"/>
      <c r="H20" s="9"/>
      <c r="J20" s="9"/>
      <c r="K20" s="9"/>
      <c r="L20" s="9"/>
      <c r="M20" s="9"/>
      <c r="N20" s="10"/>
      <c r="O20" s="70" t="b">
        <v>0</v>
      </c>
    </row>
    <row r="21" spans="2:15" ht="12" thickBot="1" x14ac:dyDescent="0.3">
      <c r="B21" s="8"/>
      <c r="C21" s="69"/>
      <c r="D21" s="20" t="s">
        <v>38</v>
      </c>
      <c r="E21" s="23"/>
      <c r="F21" s="7"/>
      <c r="G21" s="7"/>
      <c r="H21" s="9"/>
      <c r="J21" s="9"/>
      <c r="K21" s="9"/>
      <c r="L21" s="9"/>
      <c r="M21" s="9"/>
      <c r="N21" s="10"/>
      <c r="O21" s="71" t="b">
        <v>0</v>
      </c>
    </row>
    <row r="22" spans="2:15" ht="12" thickBot="1" x14ac:dyDescent="0.3">
      <c r="B22" s="8"/>
      <c r="C22" s="9"/>
      <c r="D22" s="9"/>
      <c r="E22" s="9"/>
      <c r="F22" s="7"/>
      <c r="G22" s="7"/>
      <c r="H22" s="9"/>
      <c r="I22" s="9"/>
      <c r="J22" s="9"/>
      <c r="K22" s="9"/>
      <c r="L22" s="9"/>
      <c r="M22" s="9"/>
      <c r="N22" s="10"/>
    </row>
    <row r="23" spans="2:15" ht="12" thickBot="1" x14ac:dyDescent="0.3">
      <c r="B23" s="8"/>
      <c r="C23" s="57">
        <f>MIN(C17:C20)</f>
        <v>0</v>
      </c>
      <c r="D23" s="12" t="s">
        <v>46</v>
      </c>
      <c r="E23" s="24"/>
      <c r="F23" s="25"/>
      <c r="G23" s="25"/>
      <c r="H23" s="26"/>
      <c r="I23" s="27" t="s">
        <v>47</v>
      </c>
      <c r="J23" s="24"/>
      <c r="K23" s="13"/>
      <c r="L23" s="18">
        <f>IF(O17=TRUE,C17,
IF(O18=TRUE,C18,
IF(O19=TRUE,C19,
IF(O20=TRUE,C20,
IF(O21=TRUE,C21,0)))))</f>
        <v>0</v>
      </c>
      <c r="M23" s="72">
        <f>IF(L23=0,0,L23)</f>
        <v>0</v>
      </c>
      <c r="N23" s="10"/>
    </row>
    <row r="24" spans="2:15" x14ac:dyDescent="0.25">
      <c r="B24" s="8"/>
      <c r="C24" s="9"/>
      <c r="D24" s="9"/>
      <c r="E24" s="9"/>
      <c r="F24" s="7"/>
      <c r="G24" s="7"/>
      <c r="H24" s="9"/>
      <c r="I24" s="9"/>
      <c r="J24" s="9"/>
      <c r="K24" s="9"/>
      <c r="L24" s="9"/>
      <c r="M24" s="9"/>
      <c r="N24" s="10"/>
    </row>
    <row r="25" spans="2:15" ht="12" thickBot="1" x14ac:dyDescent="0.3">
      <c r="B25" s="8"/>
      <c r="C25" s="9"/>
      <c r="D25" s="9"/>
      <c r="E25" s="9"/>
      <c r="F25" s="7"/>
      <c r="G25" s="7"/>
      <c r="H25" s="9"/>
      <c r="I25" s="9"/>
      <c r="J25" s="9"/>
      <c r="K25" s="9"/>
      <c r="L25" s="9"/>
      <c r="M25" s="9"/>
      <c r="N25" s="10"/>
    </row>
    <row r="26" spans="2:15" ht="12" customHeight="1" thickBot="1" x14ac:dyDescent="0.3">
      <c r="B26" s="76" t="s">
        <v>23</v>
      </c>
      <c r="C26" s="77"/>
      <c r="D26" s="28" t="s">
        <v>24</v>
      </c>
      <c r="E26" s="9"/>
      <c r="F26" s="7"/>
      <c r="G26" s="7"/>
      <c r="H26" s="9"/>
      <c r="I26" s="9"/>
      <c r="J26" s="9"/>
      <c r="K26" s="9"/>
      <c r="L26" s="9"/>
      <c r="M26" s="9"/>
      <c r="N26" s="10"/>
    </row>
    <row r="27" spans="2:15" ht="12" thickBot="1" x14ac:dyDescent="0.3">
      <c r="B27" s="8"/>
      <c r="C27" s="9"/>
      <c r="D27" s="9"/>
      <c r="E27" s="9"/>
      <c r="F27" s="7"/>
      <c r="G27" s="7"/>
      <c r="H27" s="9"/>
      <c r="I27" s="9"/>
      <c r="J27" s="9"/>
      <c r="K27" s="9"/>
      <c r="L27" s="9"/>
      <c r="M27" s="9"/>
      <c r="N27" s="10"/>
    </row>
    <row r="28" spans="2:15" ht="12" thickBot="1" x14ac:dyDescent="0.3">
      <c r="B28" s="8"/>
      <c r="C28" s="69"/>
      <c r="D28" s="14" t="s">
        <v>31</v>
      </c>
      <c r="E28" s="14"/>
      <c r="F28" s="29"/>
      <c r="G28" s="29"/>
      <c r="H28" s="14"/>
      <c r="I28" s="14" t="s">
        <v>25</v>
      </c>
      <c r="J28" s="14"/>
      <c r="K28" s="30" t="s">
        <v>30</v>
      </c>
      <c r="L28" s="57">
        <f xml:space="preserve"> C28*1/12</f>
        <v>0</v>
      </c>
      <c r="M28" s="17" t="s">
        <v>17</v>
      </c>
      <c r="N28" s="10"/>
      <c r="O28" s="71" t="b">
        <v>0</v>
      </c>
    </row>
    <row r="29" spans="2:15" ht="12" thickBot="1" x14ac:dyDescent="0.3">
      <c r="B29" s="8"/>
      <c r="C29" s="69"/>
      <c r="D29" s="9" t="s">
        <v>32</v>
      </c>
      <c r="E29" s="9"/>
      <c r="F29" s="7"/>
      <c r="G29" s="7"/>
      <c r="H29" s="9"/>
      <c r="I29" s="9" t="s">
        <v>26</v>
      </c>
      <c r="J29" s="9"/>
      <c r="K29" s="31" t="s">
        <v>30</v>
      </c>
      <c r="L29" s="57">
        <f>C29*1</f>
        <v>0</v>
      </c>
      <c r="M29" s="19" t="s">
        <v>17</v>
      </c>
      <c r="N29" s="10"/>
      <c r="O29" s="71" t="b">
        <v>0</v>
      </c>
    </row>
    <row r="30" spans="2:15" ht="12" thickBot="1" x14ac:dyDescent="0.3">
      <c r="B30" s="8"/>
      <c r="C30" s="69"/>
      <c r="D30" s="9" t="s">
        <v>33</v>
      </c>
      <c r="E30" s="9"/>
      <c r="F30" s="7"/>
      <c r="G30" s="7"/>
      <c r="H30" s="9"/>
      <c r="I30" s="9" t="s">
        <v>27</v>
      </c>
      <c r="J30" s="9"/>
      <c r="K30" s="31" t="s">
        <v>30</v>
      </c>
      <c r="L30" s="57">
        <f>C30*26/12</f>
        <v>0</v>
      </c>
      <c r="M30" s="19" t="s">
        <v>17</v>
      </c>
      <c r="N30" s="10"/>
      <c r="O30" s="71" t="b">
        <v>0</v>
      </c>
    </row>
    <row r="31" spans="2:15" ht="12" thickBot="1" x14ac:dyDescent="0.3">
      <c r="B31" s="8"/>
      <c r="C31" s="69"/>
      <c r="D31" s="9" t="s">
        <v>34</v>
      </c>
      <c r="E31" s="9"/>
      <c r="F31" s="7"/>
      <c r="G31" s="7"/>
      <c r="H31" s="9"/>
      <c r="I31" s="9" t="s">
        <v>28</v>
      </c>
      <c r="J31" s="9"/>
      <c r="K31" s="31" t="s">
        <v>30</v>
      </c>
      <c r="L31" s="57">
        <f>C31*24/12</f>
        <v>0</v>
      </c>
      <c r="M31" s="19" t="s">
        <v>17</v>
      </c>
      <c r="N31" s="10"/>
      <c r="O31" s="71" t="b">
        <v>0</v>
      </c>
    </row>
    <row r="32" spans="2:15" ht="12" thickBot="1" x14ac:dyDescent="0.3">
      <c r="B32" s="8"/>
      <c r="C32" s="69"/>
      <c r="D32" s="20" t="s">
        <v>35</v>
      </c>
      <c r="E32" s="20"/>
      <c r="F32" s="32"/>
      <c r="G32" s="32"/>
      <c r="H32" s="20"/>
      <c r="I32" s="20" t="s">
        <v>22</v>
      </c>
      <c r="J32" s="20"/>
      <c r="K32" s="33" t="s">
        <v>30</v>
      </c>
      <c r="L32" s="57">
        <f>C32*52/12</f>
        <v>0</v>
      </c>
      <c r="M32" s="21" t="s">
        <v>17</v>
      </c>
      <c r="N32" s="10"/>
      <c r="O32" s="71" t="b">
        <v>0</v>
      </c>
    </row>
    <row r="33" spans="2:15" x14ac:dyDescent="0.25">
      <c r="B33" s="8"/>
      <c r="C33" s="9"/>
      <c r="D33" s="9"/>
      <c r="E33" s="9"/>
      <c r="F33" s="7"/>
      <c r="G33" s="7"/>
      <c r="H33" s="9"/>
      <c r="I33" s="9"/>
      <c r="J33" s="9"/>
      <c r="K33" s="9"/>
      <c r="L33" s="9"/>
      <c r="M33" s="4"/>
      <c r="N33" s="10"/>
    </row>
    <row r="34" spans="2:15" ht="12" thickBot="1" x14ac:dyDescent="0.3">
      <c r="B34" s="8"/>
      <c r="C34" s="9"/>
      <c r="D34" s="9"/>
      <c r="E34" s="9"/>
      <c r="F34" s="16" t="s">
        <v>13</v>
      </c>
      <c r="G34" s="16" t="s">
        <v>14</v>
      </c>
      <c r="H34" s="9"/>
      <c r="I34" s="9"/>
      <c r="J34" s="9"/>
      <c r="K34" s="9"/>
      <c r="L34" s="34"/>
      <c r="M34" s="4"/>
      <c r="N34" s="10"/>
    </row>
    <row r="35" spans="2:15" ht="12" thickBot="1" x14ac:dyDescent="0.3">
      <c r="B35" s="8"/>
      <c r="C35" s="69"/>
      <c r="D35" s="14" t="s">
        <v>36</v>
      </c>
      <c r="E35" s="14"/>
      <c r="F35" s="61">
        <v>44197</v>
      </c>
      <c r="G35" s="61"/>
      <c r="H35" s="9"/>
      <c r="I35" s="56">
        <f>IF(ROUNDUP((G35-F35)/365*12,1)&lt;0,0,(ROUNDUP((G35-F35)/365*12,1)))</f>
        <v>0</v>
      </c>
      <c r="J35" s="17" t="s">
        <v>16</v>
      </c>
      <c r="K35" s="9"/>
      <c r="L35" s="57" t="str">
        <f>IF(I35=0,"",C35/I35)</f>
        <v/>
      </c>
      <c r="M35" s="17" t="s">
        <v>29</v>
      </c>
      <c r="N35" s="10"/>
      <c r="O35" s="71" t="b">
        <v>0</v>
      </c>
    </row>
    <row r="36" spans="2:15" ht="12" thickBot="1" x14ac:dyDescent="0.3">
      <c r="B36" s="8"/>
      <c r="C36" s="69"/>
      <c r="D36" s="9" t="s">
        <v>37</v>
      </c>
      <c r="E36" s="9"/>
      <c r="F36" s="61">
        <v>43831</v>
      </c>
      <c r="G36" s="61">
        <v>44196</v>
      </c>
      <c r="H36" s="9"/>
      <c r="I36" s="56">
        <f>IF(ROUNDUP((G36-F36)/365*12,1)&lt;0,0,(ROUNDUP((G36-F36)/365*12,1)))</f>
        <v>12</v>
      </c>
      <c r="J36" s="19" t="s">
        <v>16</v>
      </c>
      <c r="K36" s="9"/>
      <c r="L36" s="57">
        <f t="shared" ref="L36:L37" si="2">IF(I36=0,"",C36/I36)</f>
        <v>0</v>
      </c>
      <c r="M36" s="19" t="s">
        <v>17</v>
      </c>
      <c r="N36" s="10"/>
      <c r="O36" s="71" t="b">
        <v>0</v>
      </c>
    </row>
    <row r="37" spans="2:15" ht="12" thickBot="1" x14ac:dyDescent="0.3">
      <c r="B37" s="8"/>
      <c r="C37" s="69"/>
      <c r="D37" s="9" t="s">
        <v>37</v>
      </c>
      <c r="E37" s="9"/>
      <c r="F37" s="61">
        <v>43466</v>
      </c>
      <c r="G37" s="61">
        <v>43830</v>
      </c>
      <c r="H37" s="9"/>
      <c r="I37" s="56">
        <f>IF(ROUNDUP((G37-F37)/365*12,1)&lt;0,0,(ROUNDUP((G37-F37)/365*12,1)))</f>
        <v>12</v>
      </c>
      <c r="J37" s="21" t="s">
        <v>16</v>
      </c>
      <c r="K37" s="9"/>
      <c r="L37" s="57">
        <f t="shared" si="2"/>
        <v>0</v>
      </c>
      <c r="M37" s="21" t="s">
        <v>17</v>
      </c>
      <c r="N37" s="10"/>
      <c r="O37" s="71" t="b">
        <v>0</v>
      </c>
    </row>
    <row r="38" spans="2:15" ht="12" thickBot="1" x14ac:dyDescent="0.3">
      <c r="B38" s="8"/>
      <c r="C38" s="69"/>
      <c r="D38" s="20" t="s">
        <v>38</v>
      </c>
      <c r="E38" s="23"/>
      <c r="F38" s="7"/>
      <c r="G38" s="7"/>
      <c r="H38" s="9"/>
      <c r="I38" s="9"/>
      <c r="J38" s="9"/>
      <c r="K38" s="9"/>
      <c r="L38" s="9"/>
      <c r="M38" s="9"/>
      <c r="N38" s="10"/>
      <c r="O38" s="71" t="b">
        <v>0</v>
      </c>
    </row>
    <row r="39" spans="2:15" ht="12" thickBot="1" x14ac:dyDescent="0.3">
      <c r="B39" s="8"/>
      <c r="C39" s="9"/>
      <c r="D39" s="9"/>
      <c r="E39" s="9"/>
      <c r="F39" s="7"/>
      <c r="G39" s="7"/>
      <c r="H39" s="9"/>
      <c r="I39" s="9"/>
      <c r="J39" s="9"/>
      <c r="K39" s="9"/>
      <c r="L39" s="9"/>
      <c r="M39" s="9"/>
      <c r="N39" s="10"/>
    </row>
    <row r="40" spans="2:15" ht="12" thickBot="1" x14ac:dyDescent="0.3">
      <c r="B40" s="8"/>
      <c r="C40" s="57">
        <f>IF(O28=TRUE,L28,
IF(O29=TRUE,L29,
IF(O30=TRUE,L30,
IF(O31=TRUE,L31,
IF(O32=TRUE,L32,
IF(O35=TRUE,L35,
IF(O36=TRUE,L36,
IF(O37=TRUE,L37,
IF(O38=TRUE,C38,)))))))))</f>
        <v>0</v>
      </c>
      <c r="D40" s="12" t="s">
        <v>39</v>
      </c>
      <c r="E40" s="13"/>
      <c r="F40" s="12" t="s">
        <v>40</v>
      </c>
      <c r="G40" s="25"/>
      <c r="H40" s="24"/>
      <c r="I40" s="24"/>
      <c r="J40" s="13"/>
      <c r="K40" s="9"/>
      <c r="L40" s="9" t="s">
        <v>20</v>
      </c>
      <c r="M40" s="9"/>
      <c r="N40" s="10"/>
    </row>
    <row r="41" spans="2:15" x14ac:dyDescent="0.25">
      <c r="B41" s="8"/>
      <c r="C41" s="9"/>
      <c r="D41" s="9"/>
      <c r="E41" s="9"/>
      <c r="F41" s="7"/>
      <c r="G41" s="7"/>
      <c r="H41" s="9"/>
      <c r="I41" s="9"/>
      <c r="J41" s="9"/>
      <c r="K41" s="9"/>
      <c r="L41" s="9" t="s">
        <v>19</v>
      </c>
      <c r="M41" s="9"/>
      <c r="N41" s="10"/>
    </row>
    <row r="42" spans="2:15" ht="12" thickBot="1" x14ac:dyDescent="0.3">
      <c r="B42" s="8"/>
      <c r="C42" s="9"/>
      <c r="D42" s="9"/>
      <c r="E42" s="9"/>
      <c r="F42" s="7"/>
      <c r="G42" s="7"/>
      <c r="H42" s="9"/>
      <c r="I42" s="9"/>
      <c r="J42" s="9"/>
      <c r="K42" s="9"/>
      <c r="L42" s="9"/>
      <c r="M42" s="9"/>
      <c r="N42" s="10"/>
    </row>
    <row r="43" spans="2:15" ht="12" thickBot="1" x14ac:dyDescent="0.3">
      <c r="B43" s="76" t="s">
        <v>41</v>
      </c>
      <c r="C43" s="77"/>
      <c r="D43" s="86" t="s">
        <v>42</v>
      </c>
      <c r="E43" s="86"/>
      <c r="F43" s="86"/>
      <c r="G43" s="86"/>
      <c r="H43" s="86"/>
      <c r="I43" s="87"/>
      <c r="J43" s="9"/>
      <c r="K43" s="9"/>
      <c r="L43" s="9"/>
      <c r="M43" s="9"/>
      <c r="N43" s="10"/>
    </row>
    <row r="44" spans="2:15" x14ac:dyDescent="0.25">
      <c r="B44" s="8"/>
      <c r="C44" s="9"/>
      <c r="D44" s="9"/>
      <c r="E44" s="9"/>
      <c r="F44" s="7"/>
      <c r="G44" s="7"/>
      <c r="H44" s="9"/>
      <c r="I44" s="9"/>
      <c r="J44" s="9"/>
      <c r="K44" s="9"/>
      <c r="L44" s="9"/>
      <c r="M44" s="9"/>
      <c r="N44" s="10"/>
    </row>
    <row r="45" spans="2:15" ht="12" thickBot="1" x14ac:dyDescent="0.3">
      <c r="B45" s="8"/>
      <c r="C45" s="9"/>
      <c r="D45" s="9"/>
      <c r="E45" s="9"/>
      <c r="F45" s="16" t="s">
        <v>13</v>
      </c>
      <c r="G45" s="16" t="s">
        <v>14</v>
      </c>
      <c r="H45" s="9"/>
      <c r="I45" s="9"/>
      <c r="J45" s="9"/>
      <c r="K45" s="9"/>
      <c r="L45" s="9"/>
      <c r="M45" s="9"/>
      <c r="N45" s="10"/>
    </row>
    <row r="46" spans="2:15" ht="12" thickBot="1" x14ac:dyDescent="0.3">
      <c r="B46" s="8"/>
      <c r="C46" s="69"/>
      <c r="D46" s="80" t="s">
        <v>43</v>
      </c>
      <c r="E46" s="81"/>
      <c r="F46" s="61">
        <v>44197</v>
      </c>
      <c r="G46" s="61"/>
      <c r="H46" s="9"/>
      <c r="I46" s="56">
        <f>IF(ROUNDUP((G46-F46)/365*12,1)&lt;0,0,(ROUNDUP((G46-F46)/365*12,1)))</f>
        <v>0</v>
      </c>
      <c r="J46" s="17" t="s">
        <v>16</v>
      </c>
      <c r="K46" s="9"/>
      <c r="L46" s="57" t="str">
        <f>IF(I46=0,"",C46/I46)</f>
        <v/>
      </c>
      <c r="M46" s="17" t="s">
        <v>17</v>
      </c>
      <c r="N46" s="10"/>
    </row>
    <row r="47" spans="2:15" ht="12" thickBot="1" x14ac:dyDescent="0.3">
      <c r="B47" s="8"/>
      <c r="C47" s="69"/>
      <c r="D47" s="82" t="s">
        <v>44</v>
      </c>
      <c r="E47" s="83"/>
      <c r="F47" s="61">
        <v>43831</v>
      </c>
      <c r="G47" s="61">
        <v>44196</v>
      </c>
      <c r="H47" s="9"/>
      <c r="I47" s="56">
        <f>IF(ROUNDUP((G47-F47)/365*12,1)&lt;0,0,(ROUNDUP((G47-F47)/365*12,1)))</f>
        <v>12</v>
      </c>
      <c r="J47" s="19" t="s">
        <v>16</v>
      </c>
      <c r="K47" s="9"/>
      <c r="L47" s="57">
        <f t="shared" ref="L47:L48" si="3">IF(I47=0,"",C47/I47)</f>
        <v>0</v>
      </c>
      <c r="M47" s="19" t="s">
        <v>17</v>
      </c>
      <c r="N47" s="10"/>
    </row>
    <row r="48" spans="2:15" ht="12" thickBot="1" x14ac:dyDescent="0.3">
      <c r="B48" s="8"/>
      <c r="C48" s="69"/>
      <c r="D48" s="84" t="s">
        <v>45</v>
      </c>
      <c r="E48" s="85"/>
      <c r="F48" s="61">
        <v>43466</v>
      </c>
      <c r="G48" s="61">
        <v>43830</v>
      </c>
      <c r="H48" s="9"/>
      <c r="I48" s="56">
        <f>IF(ROUNDUP((G48-F48)/365*12,1)&lt;0,0,(ROUNDUP((G48-F48)/365*12,1)))</f>
        <v>12</v>
      </c>
      <c r="J48" s="21" t="s">
        <v>16</v>
      </c>
      <c r="K48" s="9"/>
      <c r="L48" s="57">
        <f t="shared" si="3"/>
        <v>0</v>
      </c>
      <c r="M48" s="21" t="s">
        <v>17</v>
      </c>
      <c r="N48" s="10"/>
    </row>
    <row r="49" spans="2:15" ht="12" thickBot="1" x14ac:dyDescent="0.3">
      <c r="B49" s="8"/>
      <c r="C49" s="4"/>
      <c r="D49" s="9"/>
      <c r="E49" s="9"/>
      <c r="F49" s="7"/>
      <c r="G49" s="7"/>
      <c r="H49" s="9"/>
      <c r="I49" s="9"/>
      <c r="J49" s="9"/>
      <c r="K49" s="9"/>
      <c r="L49" s="9"/>
      <c r="M49" s="9"/>
      <c r="N49" s="10"/>
    </row>
    <row r="50" spans="2:15" ht="12" thickBot="1" x14ac:dyDescent="0.3">
      <c r="B50" s="8"/>
      <c r="C50" s="63" t="str">
        <f>L46</f>
        <v/>
      </c>
      <c r="D50" s="14" t="s">
        <v>10</v>
      </c>
      <c r="E50" s="15"/>
      <c r="F50" s="7"/>
      <c r="G50" s="7"/>
      <c r="H50" s="9"/>
      <c r="I50" s="9"/>
      <c r="J50" s="9"/>
      <c r="K50" s="9"/>
      <c r="L50" s="9"/>
      <c r="M50" s="9"/>
      <c r="N50" s="10"/>
      <c r="O50" s="71" t="b">
        <v>0</v>
      </c>
    </row>
    <row r="51" spans="2:15" ht="12" thickBot="1" x14ac:dyDescent="0.3">
      <c r="B51" s="8"/>
      <c r="C51" s="62" t="str">
        <f>IF(C47=0,"",SUM(C$46:C47)/SUM(I$46:I47))</f>
        <v/>
      </c>
      <c r="D51" s="9" t="s">
        <v>11</v>
      </c>
      <c r="E51" s="22"/>
      <c r="F51" s="7"/>
      <c r="G51" s="7"/>
      <c r="H51" s="9"/>
      <c r="I51" s="9"/>
      <c r="J51" s="9"/>
      <c r="K51" s="9"/>
      <c r="L51" s="9"/>
      <c r="M51" s="9"/>
      <c r="N51" s="10"/>
      <c r="O51" s="71" t="b">
        <v>0</v>
      </c>
    </row>
    <row r="52" spans="2:15" ht="12" thickBot="1" x14ac:dyDescent="0.3">
      <c r="B52" s="8"/>
      <c r="C52" s="62" t="str">
        <f>IF(C48=0,"",SUM(C$46:C48)/SUM(I$46:I48))</f>
        <v/>
      </c>
      <c r="D52" s="9" t="s">
        <v>12</v>
      </c>
      <c r="E52" s="22"/>
      <c r="F52" s="7"/>
      <c r="G52" s="7"/>
      <c r="H52" s="9"/>
      <c r="I52" s="9"/>
      <c r="J52" s="9"/>
      <c r="K52" s="9"/>
      <c r="L52" s="9"/>
      <c r="M52" s="9"/>
      <c r="N52" s="10"/>
      <c r="O52" s="71" t="b">
        <v>0</v>
      </c>
    </row>
    <row r="53" spans="2:15" ht="12" thickBot="1" x14ac:dyDescent="0.3">
      <c r="B53" s="8"/>
      <c r="C53" s="69"/>
      <c r="D53" s="20" t="s">
        <v>38</v>
      </c>
      <c r="E53" s="23"/>
      <c r="F53" s="7"/>
      <c r="G53" s="7"/>
      <c r="H53" s="9"/>
      <c r="I53" s="9"/>
      <c r="J53" s="9"/>
      <c r="K53" s="9"/>
      <c r="L53" s="9"/>
      <c r="M53" s="9"/>
      <c r="N53" s="10"/>
      <c r="O53" s="71" t="b">
        <v>0</v>
      </c>
    </row>
    <row r="54" spans="2:15" ht="12" thickBot="1" x14ac:dyDescent="0.3">
      <c r="B54" s="8"/>
      <c r="C54" s="9"/>
      <c r="D54" s="9"/>
      <c r="E54" s="9"/>
      <c r="F54" s="7"/>
      <c r="G54" s="7"/>
      <c r="H54" s="9"/>
      <c r="I54" s="9"/>
      <c r="J54" s="9"/>
      <c r="K54" s="9"/>
      <c r="L54" s="9"/>
      <c r="M54" s="9"/>
      <c r="N54" s="10"/>
    </row>
    <row r="55" spans="2:15" ht="12" thickBot="1" x14ac:dyDescent="0.3">
      <c r="B55" s="8"/>
      <c r="C55" s="59">
        <f>MIN(C50:C52)</f>
        <v>0</v>
      </c>
      <c r="D55" s="12" t="s">
        <v>46</v>
      </c>
      <c r="E55" s="24"/>
      <c r="F55" s="25"/>
      <c r="G55" s="25"/>
      <c r="H55" s="26"/>
      <c r="I55" s="27" t="s">
        <v>47</v>
      </c>
      <c r="J55" s="24"/>
      <c r="K55" s="13"/>
      <c r="L55" s="57">
        <f>IF(O50=TRUE,C50,
IF(O51=TRUE,C51,
IF(O52=TRUE,C52,
IF(O53=TRUE,C53,0))))</f>
        <v>0</v>
      </c>
      <c r="M55" s="72">
        <f>IF(L55=0,0,L55)</f>
        <v>0</v>
      </c>
      <c r="N55" s="10"/>
    </row>
    <row r="56" spans="2:15" x14ac:dyDescent="0.25">
      <c r="B56" s="8"/>
      <c r="C56" s="9"/>
      <c r="D56" s="9"/>
      <c r="E56" s="9"/>
      <c r="F56" s="7"/>
      <c r="G56" s="7"/>
      <c r="H56" s="9"/>
      <c r="I56" s="9"/>
      <c r="J56" s="9"/>
      <c r="K56" s="9"/>
      <c r="L56" s="9"/>
      <c r="M56" s="9"/>
      <c r="N56" s="10"/>
    </row>
    <row r="57" spans="2:15" ht="12" thickBot="1" x14ac:dyDescent="0.3">
      <c r="B57" s="8"/>
      <c r="C57" s="9"/>
      <c r="D57" s="9"/>
      <c r="E57" s="9"/>
      <c r="F57" s="7"/>
      <c r="G57" s="7"/>
      <c r="H57" s="9"/>
      <c r="I57" s="9"/>
      <c r="J57" s="9"/>
      <c r="K57" s="9"/>
      <c r="L57" s="9"/>
      <c r="M57" s="9"/>
      <c r="N57" s="10"/>
    </row>
    <row r="58" spans="2:15" ht="12" thickBot="1" x14ac:dyDescent="0.3">
      <c r="B58" s="76" t="s">
        <v>48</v>
      </c>
      <c r="C58" s="77"/>
      <c r="D58" s="86" t="s">
        <v>49</v>
      </c>
      <c r="E58" s="86"/>
      <c r="F58" s="86"/>
      <c r="G58" s="86"/>
      <c r="H58" s="86"/>
      <c r="I58" s="87"/>
      <c r="J58" s="9"/>
      <c r="K58" s="35" t="s">
        <v>21</v>
      </c>
      <c r="L58" s="9"/>
      <c r="M58" s="9"/>
      <c r="N58" s="10"/>
    </row>
    <row r="59" spans="2:15" ht="12" thickBot="1" x14ac:dyDescent="0.3">
      <c r="B59" s="8"/>
      <c r="C59" s="9"/>
      <c r="D59" s="9"/>
      <c r="E59" s="9"/>
      <c r="F59" s="7"/>
      <c r="G59" s="7"/>
      <c r="H59" s="9"/>
      <c r="I59" s="9"/>
      <c r="J59" s="9"/>
      <c r="K59" s="9"/>
      <c r="L59" s="9"/>
      <c r="M59" s="9"/>
      <c r="N59" s="10"/>
    </row>
    <row r="60" spans="2:15" ht="12" thickBot="1" x14ac:dyDescent="0.3">
      <c r="B60" s="8"/>
      <c r="C60" s="69"/>
      <c r="D60" s="14" t="s">
        <v>78</v>
      </c>
      <c r="E60" s="14"/>
      <c r="F60" s="29"/>
      <c r="G60" s="29"/>
      <c r="H60" s="15"/>
      <c r="I60" s="97" t="s">
        <v>56</v>
      </c>
      <c r="J60" s="78"/>
      <c r="K60" s="57">
        <f>SUM(M73*C60)</f>
        <v>0</v>
      </c>
      <c r="L60" s="9" t="s">
        <v>57</v>
      </c>
      <c r="M60" s="9"/>
      <c r="N60" s="10"/>
    </row>
    <row r="61" spans="2:15" ht="12" thickBot="1" x14ac:dyDescent="0.3">
      <c r="B61" s="8"/>
      <c r="C61" s="69"/>
      <c r="D61" s="9" t="s">
        <v>77</v>
      </c>
      <c r="E61" s="9"/>
      <c r="F61" s="7"/>
      <c r="G61" s="7"/>
      <c r="H61" s="22"/>
      <c r="I61" s="91" t="s">
        <v>56</v>
      </c>
      <c r="J61" s="92"/>
      <c r="K61" s="69"/>
      <c r="L61" s="9" t="s">
        <v>58</v>
      </c>
      <c r="M61" s="9"/>
      <c r="N61" s="10"/>
    </row>
    <row r="62" spans="2:15" ht="12" thickBot="1" x14ac:dyDescent="0.3">
      <c r="B62" s="8"/>
      <c r="C62" s="69"/>
      <c r="D62" s="20" t="s">
        <v>79</v>
      </c>
      <c r="E62" s="20"/>
      <c r="F62" s="32"/>
      <c r="G62" s="32"/>
      <c r="H62" s="23"/>
      <c r="I62" s="93" t="s">
        <v>56</v>
      </c>
      <c r="J62" s="94"/>
      <c r="K62" s="69"/>
      <c r="L62" s="9" t="s">
        <v>58</v>
      </c>
      <c r="M62" s="9"/>
      <c r="N62" s="10"/>
    </row>
    <row r="63" spans="2:15" x14ac:dyDescent="0.25">
      <c r="B63" s="8"/>
      <c r="C63" s="9"/>
      <c r="D63" s="9"/>
      <c r="E63" s="9"/>
      <c r="F63" s="7"/>
      <c r="G63" s="7"/>
      <c r="H63" s="9"/>
      <c r="I63" s="92"/>
      <c r="J63" s="92"/>
      <c r="K63" s="9"/>
      <c r="L63" s="9"/>
      <c r="M63" s="9"/>
      <c r="N63" s="10"/>
    </row>
    <row r="64" spans="2:15" ht="12" thickBot="1" x14ac:dyDescent="0.3">
      <c r="B64" s="8"/>
      <c r="C64" s="9"/>
      <c r="D64" s="9"/>
      <c r="E64" s="9"/>
      <c r="F64" s="16" t="s">
        <v>13</v>
      </c>
      <c r="G64" s="16" t="s">
        <v>14</v>
      </c>
      <c r="H64" s="9"/>
      <c r="I64" s="9"/>
      <c r="J64" s="9"/>
      <c r="K64" s="9"/>
      <c r="L64" s="9"/>
      <c r="M64" s="9"/>
      <c r="N64" s="10"/>
    </row>
    <row r="65" spans="2:15" ht="12" thickBot="1" x14ac:dyDescent="0.3">
      <c r="B65" s="8"/>
      <c r="C65" s="57">
        <f>C60-K60</f>
        <v>0</v>
      </c>
      <c r="D65" s="36" t="s">
        <v>50</v>
      </c>
      <c r="E65" s="37"/>
      <c r="F65" s="61">
        <v>44197</v>
      </c>
      <c r="G65" s="61"/>
      <c r="H65" s="9"/>
      <c r="I65" s="56">
        <f>IF(ROUNDUP((G65-F65)/365*12,1)&lt;0,0,(ROUNDUP((G65-F65)/365*12,1)))</f>
        <v>0</v>
      </c>
      <c r="J65" s="17" t="s">
        <v>16</v>
      </c>
      <c r="K65" s="57" t="str">
        <f>IF(I65=0,"",C65/I65)</f>
        <v/>
      </c>
      <c r="L65" s="9" t="s">
        <v>18</v>
      </c>
      <c r="M65" s="9"/>
      <c r="N65" s="10"/>
    </row>
    <row r="66" spans="2:15" ht="12" thickBot="1" x14ac:dyDescent="0.3">
      <c r="B66" s="8"/>
      <c r="C66" s="57">
        <f t="shared" ref="C66:C67" si="4">C61-K61</f>
        <v>0</v>
      </c>
      <c r="D66" s="38" t="s">
        <v>50</v>
      </c>
      <c r="E66" s="10"/>
      <c r="F66" s="61">
        <v>43831</v>
      </c>
      <c r="G66" s="61">
        <v>44196</v>
      </c>
      <c r="H66" s="9"/>
      <c r="I66" s="56">
        <f>IF(ROUNDUP((G66-F66)/365*12,1)&lt;0,0,(ROUNDUP((G66-F66)/365*12,1)))</f>
        <v>12</v>
      </c>
      <c r="J66" s="19" t="s">
        <v>16</v>
      </c>
      <c r="K66" s="57">
        <f t="shared" ref="K66:K67" si="5">IF(I66=0,"",C66/I66)</f>
        <v>0</v>
      </c>
      <c r="L66" s="9" t="s">
        <v>18</v>
      </c>
      <c r="M66" s="9"/>
      <c r="N66" s="10"/>
    </row>
    <row r="67" spans="2:15" ht="12" thickBot="1" x14ac:dyDescent="0.3">
      <c r="B67" s="8"/>
      <c r="C67" s="57">
        <f t="shared" si="4"/>
        <v>0</v>
      </c>
      <c r="D67" s="39" t="s">
        <v>50</v>
      </c>
      <c r="E67" s="40"/>
      <c r="F67" s="61">
        <v>43466</v>
      </c>
      <c r="G67" s="61">
        <v>43830</v>
      </c>
      <c r="H67" s="9"/>
      <c r="I67" s="56">
        <f>IF(ROUNDUP((G67-F67)/365*12,1)&lt;0,0,(ROUNDUP((G67-F67)/365*12,1)))</f>
        <v>12</v>
      </c>
      <c r="J67" s="21" t="s">
        <v>16</v>
      </c>
      <c r="K67" s="57">
        <f t="shared" si="5"/>
        <v>0</v>
      </c>
      <c r="L67" s="9" t="s">
        <v>18</v>
      </c>
      <c r="M67" s="9"/>
      <c r="N67" s="10"/>
    </row>
    <row r="68" spans="2:15" ht="12" thickBot="1" x14ac:dyDescent="0.3">
      <c r="B68" s="8"/>
      <c r="C68" s="9"/>
      <c r="D68" s="9"/>
      <c r="E68" s="9"/>
      <c r="F68" s="7"/>
      <c r="G68" s="7"/>
      <c r="H68" s="9"/>
      <c r="I68" s="9"/>
      <c r="J68" s="9"/>
      <c r="K68" s="9"/>
      <c r="L68" s="9"/>
      <c r="M68" s="9"/>
      <c r="N68" s="10"/>
    </row>
    <row r="69" spans="2:15" ht="12" thickBot="1" x14ac:dyDescent="0.3">
      <c r="B69" s="8"/>
      <c r="C69" s="59" t="str">
        <f>K65</f>
        <v/>
      </c>
      <c r="D69" s="14" t="s">
        <v>51</v>
      </c>
      <c r="E69" s="15"/>
      <c r="F69" s="7"/>
      <c r="G69" s="7"/>
      <c r="H69" s="9"/>
      <c r="I69" s="9"/>
      <c r="J69" s="9"/>
      <c r="K69" s="41" t="s">
        <v>59</v>
      </c>
      <c r="L69" s="14"/>
      <c r="M69" s="15"/>
      <c r="N69" s="10"/>
      <c r="O69" s="71" t="b">
        <v>0</v>
      </c>
    </row>
    <row r="70" spans="2:15" ht="12" thickBot="1" x14ac:dyDescent="0.3">
      <c r="B70" s="8"/>
      <c r="C70" s="57" t="str">
        <f>IF(C61=0,"",SUM(C$65:C66)/SUM(I$65:I66))</f>
        <v/>
      </c>
      <c r="D70" s="9" t="s">
        <v>53</v>
      </c>
      <c r="E70" s="22"/>
      <c r="F70" s="7"/>
      <c r="G70" s="7"/>
      <c r="H70" s="9"/>
      <c r="I70" s="9"/>
      <c r="J70" s="9"/>
      <c r="K70" s="42" t="s">
        <v>60</v>
      </c>
      <c r="L70" s="9"/>
      <c r="M70" s="22"/>
      <c r="N70" s="10"/>
      <c r="O70" s="71" t="b">
        <v>0</v>
      </c>
    </row>
    <row r="71" spans="2:15" ht="12" thickBot="1" x14ac:dyDescent="0.3">
      <c r="B71" s="8"/>
      <c r="C71" s="57" t="str">
        <f>IF(C62=0,"",SUM(C$65:C67)/SUM(I$65:I67))</f>
        <v/>
      </c>
      <c r="D71" s="9" t="s">
        <v>52</v>
      </c>
      <c r="E71" s="22"/>
      <c r="F71" s="7"/>
      <c r="G71" s="7"/>
      <c r="H71" s="9"/>
      <c r="I71" s="9"/>
      <c r="J71" s="9"/>
      <c r="K71" s="42" t="s">
        <v>48</v>
      </c>
      <c r="L71" s="9"/>
      <c r="M71" s="57">
        <f>C61+C62</f>
        <v>0</v>
      </c>
      <c r="N71" s="10"/>
      <c r="O71" s="71" t="b">
        <v>0</v>
      </c>
    </row>
    <row r="72" spans="2:15" ht="12" thickBot="1" x14ac:dyDescent="0.3">
      <c r="B72" s="8"/>
      <c r="C72" s="69"/>
      <c r="D72" s="20" t="s">
        <v>38</v>
      </c>
      <c r="E72" s="23"/>
      <c r="F72" s="7"/>
      <c r="G72" s="7"/>
      <c r="H72" s="9"/>
      <c r="I72" s="9"/>
      <c r="J72" s="9"/>
      <c r="K72" s="42" t="s">
        <v>61</v>
      </c>
      <c r="L72" s="9"/>
      <c r="M72" s="57">
        <f>K61+K62</f>
        <v>0</v>
      </c>
      <c r="N72" s="10"/>
      <c r="O72" s="71" t="b">
        <v>0</v>
      </c>
    </row>
    <row r="73" spans="2:15" ht="12" thickBot="1" x14ac:dyDescent="0.3">
      <c r="B73" s="8"/>
      <c r="C73" s="9"/>
      <c r="D73" s="9"/>
      <c r="E73" s="9"/>
      <c r="F73" s="7"/>
      <c r="G73" s="7"/>
      <c r="H73" s="9"/>
      <c r="I73" s="9"/>
      <c r="J73" s="9"/>
      <c r="K73" s="43" t="s">
        <v>62</v>
      </c>
      <c r="L73" s="20"/>
      <c r="M73" s="64">
        <f>IF(M71=0,0,M72/M71)</f>
        <v>0</v>
      </c>
      <c r="N73" s="10"/>
    </row>
    <row r="74" spans="2:15" ht="12" thickBot="1" x14ac:dyDescent="0.3">
      <c r="B74" s="8"/>
      <c r="C74" s="9"/>
      <c r="D74" s="9"/>
      <c r="E74" s="9"/>
      <c r="F74" s="7"/>
      <c r="G74" s="7"/>
      <c r="H74" s="9"/>
      <c r="I74" s="9"/>
      <c r="J74" s="9"/>
      <c r="K74" s="9"/>
      <c r="L74" s="9"/>
      <c r="M74" s="9"/>
      <c r="N74" s="10"/>
    </row>
    <row r="75" spans="2:15" ht="12" thickBot="1" x14ac:dyDescent="0.3">
      <c r="B75" s="8"/>
      <c r="C75" s="59">
        <f>MIN(C69:C71)</f>
        <v>0</v>
      </c>
      <c r="D75" s="12" t="s">
        <v>46</v>
      </c>
      <c r="E75" s="24"/>
      <c r="F75" s="25"/>
      <c r="G75" s="25"/>
      <c r="H75" s="26"/>
      <c r="I75" s="27" t="s">
        <v>47</v>
      </c>
      <c r="J75" s="24"/>
      <c r="K75" s="13"/>
      <c r="L75" s="57">
        <f>IF(O69=TRUE,C69,
IF(O70=TRUE,C70,
IF(O71=TRUE,C71,
IF(O72=TRUE,C72,0))))</f>
        <v>0</v>
      </c>
      <c r="M75" s="72">
        <f>IF(L75=0,0,L75)</f>
        <v>0</v>
      </c>
      <c r="N75" s="10"/>
    </row>
    <row r="76" spans="2:15" x14ac:dyDescent="0.25">
      <c r="B76" s="8"/>
      <c r="C76" s="9"/>
      <c r="D76" s="9"/>
      <c r="E76" s="9"/>
      <c r="F76" s="7"/>
      <c r="G76" s="7"/>
      <c r="H76" s="9"/>
      <c r="I76" s="9"/>
      <c r="J76" s="9"/>
      <c r="K76" s="9"/>
      <c r="L76" s="9"/>
      <c r="M76" s="9"/>
      <c r="N76" s="10"/>
    </row>
    <row r="77" spans="2:15" ht="12" thickBot="1" x14ac:dyDescent="0.3">
      <c r="B77" s="8"/>
      <c r="C77" s="9"/>
      <c r="D77" s="9"/>
      <c r="E77" s="9"/>
      <c r="F77" s="7"/>
      <c r="G77" s="7"/>
      <c r="H77" s="9"/>
      <c r="I77" s="9"/>
      <c r="J77" s="9"/>
      <c r="K77" s="9"/>
      <c r="L77" s="9"/>
      <c r="M77" s="9"/>
      <c r="N77" s="10"/>
    </row>
    <row r="78" spans="2:15" ht="12" thickBot="1" x14ac:dyDescent="0.3">
      <c r="B78" s="76" t="s">
        <v>54</v>
      </c>
      <c r="C78" s="77"/>
      <c r="D78" s="44" t="s">
        <v>55</v>
      </c>
      <c r="E78" s="88"/>
      <c r="F78" s="89"/>
      <c r="G78" s="89"/>
      <c r="H78" s="90"/>
      <c r="I78" s="9"/>
      <c r="J78" s="9"/>
      <c r="K78" s="9"/>
      <c r="L78" s="9"/>
      <c r="M78" s="9"/>
      <c r="N78" s="10"/>
    </row>
    <row r="79" spans="2:15" x14ac:dyDescent="0.25">
      <c r="B79" s="8"/>
      <c r="C79" s="9"/>
      <c r="D79" s="9"/>
      <c r="E79" s="9"/>
      <c r="F79" s="7"/>
      <c r="G79" s="7"/>
      <c r="H79" s="9"/>
      <c r="I79" s="9"/>
      <c r="J79" s="9"/>
      <c r="K79" s="9"/>
      <c r="L79" s="9"/>
      <c r="M79" s="9"/>
      <c r="N79" s="10"/>
    </row>
    <row r="80" spans="2:15" ht="12" thickBot="1" x14ac:dyDescent="0.3">
      <c r="B80" s="8"/>
      <c r="C80" s="9"/>
      <c r="D80" s="9"/>
      <c r="E80" s="9"/>
      <c r="F80" s="16" t="s">
        <v>13</v>
      </c>
      <c r="G80" s="16" t="s">
        <v>14</v>
      </c>
      <c r="H80" s="9"/>
      <c r="I80" s="9"/>
      <c r="J80" s="9"/>
      <c r="K80" s="9"/>
      <c r="L80" s="9"/>
      <c r="M80" s="9"/>
      <c r="N80" s="10"/>
    </row>
    <row r="81" spans="2:15" ht="12" thickBot="1" x14ac:dyDescent="0.3">
      <c r="B81" s="8"/>
      <c r="C81" s="69"/>
      <c r="D81" s="9" t="s">
        <v>63</v>
      </c>
      <c r="E81" s="9"/>
      <c r="F81" s="61">
        <v>44197</v>
      </c>
      <c r="G81" s="61"/>
      <c r="H81" s="9"/>
      <c r="I81" s="56">
        <f>IF(ROUNDUP((G81-F81)/365*12,1)&lt;0,0,(ROUNDUP((G81-F81)/365*12,1)))</f>
        <v>0</v>
      </c>
      <c r="J81" s="17" t="s">
        <v>16</v>
      </c>
      <c r="K81" s="9"/>
      <c r="L81" s="57">
        <f>IF(I81=0,0,C81/I81)</f>
        <v>0</v>
      </c>
      <c r="M81" s="17" t="s">
        <v>17</v>
      </c>
      <c r="N81" s="10"/>
    </row>
    <row r="82" spans="2:15" ht="12" thickBot="1" x14ac:dyDescent="0.3">
      <c r="B82" s="8"/>
      <c r="C82" s="69"/>
      <c r="D82" s="9" t="s">
        <v>64</v>
      </c>
      <c r="E82" s="60">
        <v>2020</v>
      </c>
      <c r="F82" s="61">
        <v>43831</v>
      </c>
      <c r="G82" s="61">
        <v>44196</v>
      </c>
      <c r="H82" s="9"/>
      <c r="I82" s="56">
        <f>IF(ROUNDUP((G82-F82)/365*12,1)&lt;0,0,(ROUNDUP((G82-F82)/365*12,1)))</f>
        <v>12</v>
      </c>
      <c r="J82" s="19" t="s">
        <v>16</v>
      </c>
      <c r="K82" s="9"/>
      <c r="L82" s="57">
        <f t="shared" ref="L82:L83" si="6">IF(I82=0,0,C82/I82)</f>
        <v>0</v>
      </c>
      <c r="M82" s="19" t="s">
        <v>17</v>
      </c>
      <c r="N82" s="10"/>
    </row>
    <row r="83" spans="2:15" ht="12" thickBot="1" x14ac:dyDescent="0.3">
      <c r="B83" s="8"/>
      <c r="C83" s="69"/>
      <c r="D83" s="9" t="s">
        <v>64</v>
      </c>
      <c r="E83" s="56">
        <f>IF(E82="","",E82-1)</f>
        <v>2019</v>
      </c>
      <c r="F83" s="61">
        <v>43466</v>
      </c>
      <c r="G83" s="61">
        <v>43830</v>
      </c>
      <c r="H83" s="9"/>
      <c r="I83" s="56">
        <f>IF(ROUNDUP((G83-F83)/365*12,1)&lt;0,0,(ROUNDUP((G83-F83)/365*12,1)))</f>
        <v>12</v>
      </c>
      <c r="J83" s="21" t="s">
        <v>16</v>
      </c>
      <c r="K83" s="9"/>
      <c r="L83" s="57">
        <f t="shared" si="6"/>
        <v>0</v>
      </c>
      <c r="M83" s="21" t="s">
        <v>17</v>
      </c>
      <c r="N83" s="10"/>
    </row>
    <row r="84" spans="2:15" ht="12" thickBot="1" x14ac:dyDescent="0.3">
      <c r="B84" s="8"/>
      <c r="C84" s="9"/>
      <c r="D84" s="9"/>
      <c r="E84" s="9"/>
      <c r="F84" s="7"/>
      <c r="G84" s="7"/>
      <c r="H84" s="9"/>
      <c r="I84" s="9"/>
      <c r="J84" s="9"/>
      <c r="K84" s="9"/>
      <c r="L84" s="9"/>
      <c r="M84" s="9"/>
      <c r="N84" s="10"/>
    </row>
    <row r="85" spans="2:15" ht="12" thickBot="1" x14ac:dyDescent="0.3">
      <c r="B85" s="8"/>
      <c r="C85" s="59">
        <f>L81</f>
        <v>0</v>
      </c>
      <c r="D85" s="14" t="s">
        <v>65</v>
      </c>
      <c r="E85" s="15"/>
      <c r="F85" s="7"/>
      <c r="G85" s="7"/>
      <c r="H85" s="9"/>
      <c r="I85" s="9"/>
      <c r="J85" s="9"/>
      <c r="K85" s="9"/>
      <c r="L85" s="9"/>
      <c r="M85" s="9"/>
      <c r="N85" s="10"/>
      <c r="O85" s="71" t="b">
        <v>0</v>
      </c>
    </row>
    <row r="86" spans="2:15" ht="12" thickBot="1" x14ac:dyDescent="0.3">
      <c r="B86" s="8"/>
      <c r="C86" s="57">
        <f>IF(SUM(I$81:I82)=0,0,SUM(C$81:C82)/SUM(I$81:I82))</f>
        <v>0</v>
      </c>
      <c r="D86" s="9" t="s">
        <v>66</v>
      </c>
      <c r="E86" s="22"/>
      <c r="F86" s="7"/>
      <c r="G86" s="7"/>
      <c r="H86" s="9"/>
      <c r="I86" s="9"/>
      <c r="J86" s="9"/>
      <c r="K86" s="9"/>
      <c r="L86" s="9"/>
      <c r="M86" s="9"/>
      <c r="N86" s="10"/>
      <c r="O86" s="71" t="b">
        <v>0</v>
      </c>
    </row>
    <row r="87" spans="2:15" ht="12" thickBot="1" x14ac:dyDescent="0.3">
      <c r="B87" s="8"/>
      <c r="C87" s="57">
        <f>IF(SUM(I$81:I83)=0,0,SUM(C$81:C83)/SUM(I$81:I83))</f>
        <v>0</v>
      </c>
      <c r="D87" s="9" t="s">
        <v>67</v>
      </c>
      <c r="E87" s="22"/>
      <c r="F87" s="7"/>
      <c r="G87" s="7"/>
      <c r="H87" s="9"/>
      <c r="I87" s="9"/>
      <c r="J87" s="9"/>
      <c r="K87" s="9"/>
      <c r="L87" s="9"/>
      <c r="M87" s="9"/>
      <c r="N87" s="10"/>
      <c r="O87" s="71" t="b">
        <v>0</v>
      </c>
    </row>
    <row r="88" spans="2:15" ht="12" thickBot="1" x14ac:dyDescent="0.3">
      <c r="B88" s="8"/>
      <c r="C88" s="69"/>
      <c r="D88" s="20" t="s">
        <v>38</v>
      </c>
      <c r="E88" s="23"/>
      <c r="F88" s="7"/>
      <c r="G88" s="7"/>
      <c r="H88" s="9"/>
      <c r="I88" s="9"/>
      <c r="J88" s="9"/>
      <c r="K88" s="9"/>
      <c r="L88" s="9"/>
      <c r="M88" s="9"/>
      <c r="N88" s="10"/>
      <c r="O88" s="71" t="b">
        <v>0</v>
      </c>
    </row>
    <row r="89" spans="2:15" ht="12" thickBot="1" x14ac:dyDescent="0.3">
      <c r="B89" s="8"/>
      <c r="C89" s="9"/>
      <c r="D89" s="9"/>
      <c r="E89" s="9"/>
      <c r="F89" s="7"/>
      <c r="G89" s="7"/>
      <c r="H89" s="9"/>
      <c r="I89" s="9"/>
      <c r="J89" s="9"/>
      <c r="K89" s="9"/>
      <c r="L89" s="9"/>
      <c r="M89" s="9"/>
      <c r="N89" s="10"/>
    </row>
    <row r="90" spans="2:15" ht="12" thickBot="1" x14ac:dyDescent="0.3">
      <c r="B90" s="8"/>
      <c r="C90" s="59">
        <f>MIN(C85:C87)</f>
        <v>0</v>
      </c>
      <c r="D90" s="12" t="s">
        <v>46</v>
      </c>
      <c r="E90" s="24"/>
      <c r="F90" s="25"/>
      <c r="G90" s="25"/>
      <c r="H90" s="26"/>
      <c r="I90" s="27" t="s">
        <v>47</v>
      </c>
      <c r="J90" s="24"/>
      <c r="K90" s="13"/>
      <c r="L90" s="57">
        <f>IF(O85=TRUE,C85,
IF(O86=TRUE,C86,
IF(O87=TRUE,C87,
IF(O88=TRUE,C88,0))))</f>
        <v>0</v>
      </c>
      <c r="M90" s="72">
        <f>IF(L90=0,0,L90)</f>
        <v>0</v>
      </c>
      <c r="N90" s="10"/>
    </row>
    <row r="91" spans="2:15" x14ac:dyDescent="0.25">
      <c r="B91" s="8"/>
      <c r="C91" s="9"/>
      <c r="D91" s="9"/>
      <c r="E91" s="9"/>
      <c r="F91" s="7"/>
      <c r="G91" s="7"/>
      <c r="H91" s="9"/>
      <c r="I91" s="9"/>
      <c r="J91" s="9"/>
      <c r="K91" s="9"/>
      <c r="L91" s="9"/>
      <c r="M91" s="9"/>
      <c r="N91" s="10"/>
    </row>
    <row r="92" spans="2:15" ht="12" thickBot="1" x14ac:dyDescent="0.3">
      <c r="B92" s="8"/>
      <c r="C92" s="9"/>
      <c r="D92" s="9"/>
      <c r="E92" s="9"/>
      <c r="F92" s="7"/>
      <c r="G92" s="7"/>
      <c r="H92" s="9"/>
      <c r="I92" s="9"/>
      <c r="J92" s="9"/>
      <c r="K92" s="9"/>
      <c r="L92" s="9"/>
      <c r="M92" s="9"/>
      <c r="N92" s="10"/>
    </row>
    <row r="93" spans="2:15" ht="12" thickBot="1" x14ac:dyDescent="0.3">
      <c r="B93" s="76" t="s">
        <v>68</v>
      </c>
      <c r="C93" s="77"/>
      <c r="D93" s="44" t="s">
        <v>55</v>
      </c>
      <c r="E93" s="88"/>
      <c r="F93" s="89"/>
      <c r="G93" s="89"/>
      <c r="H93" s="90"/>
      <c r="I93" s="9"/>
      <c r="J93" s="9"/>
      <c r="K93" s="7" t="s">
        <v>69</v>
      </c>
      <c r="L93" s="73"/>
      <c r="M93" s="9"/>
      <c r="N93" s="10"/>
    </row>
    <row r="94" spans="2:15" ht="12" thickBot="1" x14ac:dyDescent="0.3">
      <c r="B94" s="8"/>
      <c r="C94" s="9"/>
      <c r="D94" s="9"/>
      <c r="E94" s="9"/>
      <c r="F94" s="7"/>
      <c r="G94" s="7"/>
      <c r="H94" s="9"/>
      <c r="I94" s="9"/>
      <c r="J94" s="9"/>
      <c r="K94" s="9"/>
      <c r="L94" s="9"/>
      <c r="M94" s="9"/>
      <c r="N94" s="10"/>
    </row>
    <row r="95" spans="2:15" ht="12" thickBot="1" x14ac:dyDescent="0.3">
      <c r="B95" s="8"/>
      <c r="C95" s="69"/>
      <c r="D95" s="14" t="s">
        <v>80</v>
      </c>
      <c r="E95" s="14"/>
      <c r="F95" s="29"/>
      <c r="G95" s="29"/>
      <c r="H95" s="14"/>
      <c r="I95" s="14"/>
      <c r="J95" s="14"/>
      <c r="K95" s="14"/>
      <c r="L95" s="18">
        <f>C95</f>
        <v>0</v>
      </c>
      <c r="M95" s="17" t="s">
        <v>17</v>
      </c>
      <c r="N95" s="10"/>
      <c r="O95" s="71" t="b">
        <v>0</v>
      </c>
    </row>
    <row r="96" spans="2:15" ht="12" thickBot="1" x14ac:dyDescent="0.3">
      <c r="B96" s="8"/>
      <c r="C96" s="69"/>
      <c r="D96" s="9" t="s">
        <v>81</v>
      </c>
      <c r="E96" s="9"/>
      <c r="F96" s="7"/>
      <c r="G96" s="7"/>
      <c r="H96" s="9"/>
      <c r="I96" s="9"/>
      <c r="J96" s="9"/>
      <c r="K96" s="9"/>
      <c r="L96" s="18">
        <f>C96/12</f>
        <v>0</v>
      </c>
      <c r="M96" s="21" t="s">
        <v>17</v>
      </c>
      <c r="N96" s="10"/>
      <c r="O96" s="71" t="b">
        <v>0</v>
      </c>
    </row>
    <row r="97" spans="2:15" ht="12" thickBot="1" x14ac:dyDescent="0.3">
      <c r="B97" s="8"/>
      <c r="C97" s="69"/>
      <c r="D97" s="9" t="s">
        <v>82</v>
      </c>
      <c r="E97" s="9"/>
      <c r="F97" s="7"/>
      <c r="G97" s="7"/>
      <c r="H97" s="9"/>
      <c r="I97" s="9"/>
      <c r="J97" s="9"/>
      <c r="K97" s="22"/>
      <c r="L97" s="9"/>
      <c r="M97" s="9"/>
      <c r="N97" s="10"/>
    </row>
    <row r="98" spans="2:15" ht="12" thickBot="1" x14ac:dyDescent="0.3">
      <c r="B98" s="8"/>
      <c r="C98" s="18">
        <f>IF(L93&gt;100%, "Incorrect Factor", C97*L93/12)</f>
        <v>0</v>
      </c>
      <c r="D98" s="9" t="s">
        <v>83</v>
      </c>
      <c r="E98" s="9"/>
      <c r="F98" s="7"/>
      <c r="G98" s="7"/>
      <c r="H98" s="9"/>
      <c r="I98" s="9"/>
      <c r="J98" s="9"/>
      <c r="K98" s="22"/>
      <c r="L98" s="9"/>
      <c r="M98" s="9"/>
      <c r="N98" s="10"/>
    </row>
    <row r="99" spans="2:15" ht="12" thickBot="1" x14ac:dyDescent="0.3">
      <c r="B99" s="8"/>
      <c r="C99" s="18">
        <f>IF(O95=TRUE, (L95+C98),
IF(O96=TRUE, (L96+C98), 0))</f>
        <v>0</v>
      </c>
      <c r="D99" s="20" t="s">
        <v>84</v>
      </c>
      <c r="E99" s="20"/>
      <c r="F99" s="32"/>
      <c r="G99" s="32"/>
      <c r="H99" s="20"/>
      <c r="I99" s="20"/>
      <c r="J99" s="20"/>
      <c r="K99" s="23"/>
      <c r="L99" s="9"/>
      <c r="M99" s="9"/>
      <c r="N99" s="10"/>
    </row>
    <row r="100" spans="2:15" x14ac:dyDescent="0.25">
      <c r="B100" s="8"/>
      <c r="C100" s="9"/>
      <c r="D100" s="9"/>
      <c r="E100" s="9"/>
      <c r="F100" s="7"/>
      <c r="G100" s="7"/>
      <c r="H100" s="9"/>
      <c r="I100" s="9"/>
      <c r="J100" s="9"/>
      <c r="K100" s="9"/>
      <c r="L100" s="9"/>
      <c r="M100" s="9"/>
      <c r="N100" s="10"/>
    </row>
    <row r="101" spans="2:15" ht="12" thickBot="1" x14ac:dyDescent="0.3">
      <c r="B101" s="8"/>
      <c r="C101" s="9"/>
      <c r="D101" s="9"/>
      <c r="E101" s="9"/>
      <c r="F101" s="7"/>
      <c r="G101" s="7"/>
      <c r="H101" s="9"/>
      <c r="I101" s="9"/>
      <c r="J101" s="9"/>
      <c r="K101" s="9"/>
      <c r="L101" s="9"/>
      <c r="M101" s="9"/>
      <c r="N101" s="10"/>
    </row>
    <row r="102" spans="2:15" ht="12" thickBot="1" x14ac:dyDescent="0.3">
      <c r="B102" s="76" t="s">
        <v>75</v>
      </c>
      <c r="C102" s="77"/>
      <c r="D102" s="9" t="s">
        <v>70</v>
      </c>
      <c r="E102" s="9"/>
      <c r="F102" s="7"/>
      <c r="G102" s="7"/>
      <c r="H102" s="9"/>
      <c r="I102" s="9"/>
      <c r="J102" s="9"/>
      <c r="K102" s="35" t="s">
        <v>21</v>
      </c>
      <c r="L102" s="9"/>
      <c r="M102" s="9"/>
      <c r="N102" s="10"/>
    </row>
    <row r="103" spans="2:15" ht="12" thickBot="1" x14ac:dyDescent="0.3">
      <c r="B103" s="8"/>
      <c r="C103" s="9"/>
      <c r="D103" s="9"/>
      <c r="E103" s="9"/>
      <c r="F103" s="7"/>
      <c r="G103" s="7"/>
      <c r="H103" s="9"/>
      <c r="I103" s="9"/>
      <c r="J103" s="9"/>
      <c r="K103" s="9"/>
      <c r="L103" s="9"/>
      <c r="M103" s="9"/>
      <c r="N103" s="10"/>
    </row>
    <row r="104" spans="2:15" ht="12" thickBot="1" x14ac:dyDescent="0.3">
      <c r="B104" s="8"/>
      <c r="C104" s="60"/>
      <c r="D104" s="66" t="s">
        <v>85</v>
      </c>
      <c r="E104" s="60">
        <v>2020</v>
      </c>
      <c r="F104" s="7"/>
      <c r="G104" s="7"/>
      <c r="H104" s="9"/>
      <c r="I104" s="18">
        <f>SUM(C104/12)</f>
        <v>0</v>
      </c>
      <c r="J104" s="78" t="s">
        <v>71</v>
      </c>
      <c r="K104" s="79"/>
      <c r="L104" s="107" t="s">
        <v>73</v>
      </c>
      <c r="M104" s="92"/>
      <c r="N104" s="10"/>
      <c r="O104" s="71" t="b">
        <v>0</v>
      </c>
    </row>
    <row r="105" spans="2:15" ht="12" thickBot="1" x14ac:dyDescent="0.3">
      <c r="B105" s="8"/>
      <c r="C105" s="60"/>
      <c r="D105" s="65" t="s">
        <v>85</v>
      </c>
      <c r="E105" s="56">
        <f>IF(E104="","",E104-1)</f>
        <v>2019</v>
      </c>
      <c r="F105" s="7"/>
      <c r="G105" s="7"/>
      <c r="H105" s="9"/>
      <c r="I105" s="18">
        <f>SUM(C104+C105)/24</f>
        <v>0</v>
      </c>
      <c r="J105" s="94" t="s">
        <v>72</v>
      </c>
      <c r="K105" s="106"/>
      <c r="L105" s="92"/>
      <c r="M105" s="92"/>
      <c r="N105" s="10"/>
      <c r="O105" s="71" t="b">
        <v>0</v>
      </c>
    </row>
    <row r="106" spans="2:15" x14ac:dyDescent="0.25">
      <c r="B106" s="8"/>
      <c r="C106" s="9"/>
      <c r="D106" s="9"/>
      <c r="E106" s="9"/>
      <c r="F106" s="7"/>
      <c r="G106" s="7"/>
      <c r="H106" s="9"/>
      <c r="I106" s="9"/>
      <c r="J106" s="9"/>
      <c r="K106" s="9"/>
      <c r="L106" s="9"/>
      <c r="M106" s="9"/>
      <c r="N106" s="10"/>
      <c r="O106" s="71">
        <f>IF(O104=TRUE,I104,
IF(O105=TRUE,I105,0))</f>
        <v>0</v>
      </c>
    </row>
    <row r="107" spans="2:15" ht="12" thickBot="1" x14ac:dyDescent="0.3">
      <c r="B107" s="8"/>
      <c r="C107" s="9"/>
      <c r="D107" s="9"/>
      <c r="E107" s="9"/>
      <c r="F107" s="7"/>
      <c r="G107" s="7"/>
      <c r="H107" s="9"/>
      <c r="I107" s="9"/>
      <c r="J107" s="9"/>
      <c r="K107" s="9"/>
      <c r="L107" s="9"/>
      <c r="M107" s="9"/>
      <c r="N107" s="10"/>
    </row>
    <row r="108" spans="2:15" ht="12" thickBot="1" x14ac:dyDescent="0.3">
      <c r="B108" s="76" t="s">
        <v>74</v>
      </c>
      <c r="C108" s="77"/>
      <c r="D108" s="18">
        <f>SUM(C99,C40,M23,M55,M75,M90)-O106</f>
        <v>0</v>
      </c>
      <c r="E108" s="9"/>
      <c r="F108" s="7"/>
      <c r="G108" s="7"/>
      <c r="H108" s="9"/>
      <c r="I108" s="9"/>
      <c r="J108" s="9"/>
      <c r="K108" s="9"/>
      <c r="L108" s="9"/>
      <c r="M108" s="9"/>
      <c r="N108" s="10"/>
    </row>
    <row r="109" spans="2:15" x14ac:dyDescent="0.25">
      <c r="B109" s="8"/>
      <c r="C109" s="9"/>
      <c r="D109" s="9"/>
      <c r="E109" s="9"/>
      <c r="F109" s="7"/>
      <c r="G109" s="7"/>
      <c r="H109" s="9"/>
      <c r="I109" s="9"/>
      <c r="J109" s="9"/>
      <c r="K109" s="9"/>
      <c r="L109" s="9"/>
      <c r="M109" s="9"/>
      <c r="N109" s="10"/>
    </row>
    <row r="110" spans="2:15" ht="12" thickBot="1" x14ac:dyDescent="0.3">
      <c r="B110" s="45"/>
      <c r="C110" s="46"/>
      <c r="D110" s="46"/>
      <c r="E110" s="46"/>
      <c r="F110" s="47"/>
      <c r="G110" s="47"/>
      <c r="H110" s="46"/>
      <c r="I110" s="46"/>
      <c r="J110" s="46"/>
      <c r="K110" s="46"/>
      <c r="L110" s="46"/>
      <c r="M110" s="46"/>
      <c r="N110" s="48"/>
    </row>
    <row r="111" spans="2:15" ht="12" thickBot="1" x14ac:dyDescent="0.3"/>
    <row r="112" spans="2:15" ht="12" thickBot="1" x14ac:dyDescent="0.3">
      <c r="B112" s="108" t="s">
        <v>76</v>
      </c>
      <c r="C112" s="109"/>
    </row>
    <row r="113" spans="2:14" ht="15" customHeight="1" x14ac:dyDescent="0.25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2"/>
    </row>
    <row r="114" spans="2:14" ht="15" customHeight="1" x14ac:dyDescent="0.25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5"/>
    </row>
    <row r="115" spans="2:14" ht="15" customHeight="1" x14ac:dyDescent="0.25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5"/>
    </row>
    <row r="116" spans="2:14" ht="15" customHeight="1" x14ac:dyDescent="0.25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5"/>
    </row>
    <row r="117" spans="2:14" ht="15" customHeight="1" x14ac:dyDescent="0.25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5"/>
    </row>
    <row r="118" spans="2:14" ht="15" customHeight="1" x14ac:dyDescent="0.25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5"/>
    </row>
    <row r="119" spans="2:14" ht="15" customHeight="1" x14ac:dyDescent="0.25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5"/>
    </row>
    <row r="120" spans="2:14" ht="15" customHeight="1" x14ac:dyDescent="0.25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5"/>
    </row>
    <row r="121" spans="2:14" ht="15" customHeight="1" x14ac:dyDescent="0.25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5"/>
    </row>
    <row r="122" spans="2:14" ht="15" customHeight="1" x14ac:dyDescent="0.25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5"/>
    </row>
    <row r="123" spans="2:14" ht="15" customHeight="1" thickBot="1" x14ac:dyDescent="0.3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8"/>
    </row>
  </sheetData>
  <sheetProtection algorithmName="SHA-512" hashValue="QyklpeNSw6ZMMc9amTwCCHbRmjI5Vm1NRsI4ABdgywydSv6H8TNuuNTSc/Udah9WsickUs7QYeofaunZPqoUsQ==" saltValue="RxAbKWJW5yBUz2Yl1uVuOw==" spinCount="100000" sheet="1" objects="1" scenarios="1" selectLockedCells="1"/>
  <mergeCells count="31">
    <mergeCell ref="J105:K105"/>
    <mergeCell ref="L104:M105"/>
    <mergeCell ref="B108:C108"/>
    <mergeCell ref="B112:C112"/>
    <mergeCell ref="B113:N123"/>
    <mergeCell ref="D2:L4"/>
    <mergeCell ref="I63:J63"/>
    <mergeCell ref="I60:J60"/>
    <mergeCell ref="B93:C93"/>
    <mergeCell ref="E93:H93"/>
    <mergeCell ref="B9:N9"/>
    <mergeCell ref="B26:C26"/>
    <mergeCell ref="B43:C43"/>
    <mergeCell ref="D43:I43"/>
    <mergeCell ref="C6:H6"/>
    <mergeCell ref="C7:H7"/>
    <mergeCell ref="J6:K6"/>
    <mergeCell ref="J7:K7"/>
    <mergeCell ref="L6:M6"/>
    <mergeCell ref="L7:M7"/>
    <mergeCell ref="B102:C102"/>
    <mergeCell ref="J104:K104"/>
    <mergeCell ref="D46:E46"/>
    <mergeCell ref="D47:E47"/>
    <mergeCell ref="D48:E48"/>
    <mergeCell ref="B58:C58"/>
    <mergeCell ref="D58:I58"/>
    <mergeCell ref="B78:C78"/>
    <mergeCell ref="E78:H78"/>
    <mergeCell ref="I61:J61"/>
    <mergeCell ref="I62:J6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29</xdr:row>
                    <xdr:rowOff>152400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34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35</xdr:row>
                    <xdr:rowOff>0</xdr:rowOff>
                  </from>
                  <to>
                    <xdr:col>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35</xdr:row>
                    <xdr:rowOff>152400</xdr:rowOff>
                  </from>
                  <to>
                    <xdr:col>2</xdr:col>
                    <xdr:colOff>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36</xdr:row>
                    <xdr:rowOff>152400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50</xdr:row>
                    <xdr:rowOff>0</xdr:rowOff>
                  </from>
                  <to>
                    <xdr:col>2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50</xdr:row>
                    <xdr:rowOff>152400</xdr:rowOff>
                  </from>
                  <to>
                    <xdr:col>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52</xdr:row>
                    <xdr:rowOff>0</xdr:rowOff>
                  </from>
                  <to>
                    <xdr:col>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68</xdr:row>
                    <xdr:rowOff>0</xdr:rowOff>
                  </from>
                  <to>
                    <xdr:col>2</xdr:col>
                    <xdr:colOff>0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68</xdr:row>
                    <xdr:rowOff>152400</xdr:rowOff>
                  </from>
                  <to>
                    <xdr:col>2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70</xdr:row>
                    <xdr:rowOff>0</xdr:rowOff>
                  </from>
                  <to>
                    <xdr:col>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71</xdr:row>
                    <xdr:rowOff>0</xdr:rowOff>
                  </from>
                  <to>
                    <xdr:col>2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84</xdr:row>
                    <xdr:rowOff>0</xdr:rowOff>
                  </from>
                  <to>
                    <xdr:col>2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85</xdr:row>
                    <xdr:rowOff>0</xdr:rowOff>
                  </from>
                  <to>
                    <xdr:col>2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86</xdr:row>
                    <xdr:rowOff>0</xdr:rowOff>
                  </from>
                  <to>
                    <xdr:col>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87</xdr:row>
                    <xdr:rowOff>0</xdr:rowOff>
                  </from>
                  <to>
                    <xdr:col>2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93</xdr:row>
                    <xdr:rowOff>152400</xdr:rowOff>
                  </from>
                  <to>
                    <xdr:col>2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95</xdr:row>
                    <xdr:rowOff>0</xdr:rowOff>
                  </from>
                  <to>
                    <xdr:col>2</xdr:col>
                    <xdr:colOff>0</xdr:colOff>
                    <xdr:row>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7</xdr:col>
                    <xdr:colOff>371475</xdr:colOff>
                    <xdr:row>102</xdr:row>
                    <xdr:rowOff>133350</xdr:rowOff>
                  </from>
                  <to>
                    <xdr:col>8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7</xdr:col>
                    <xdr:colOff>371475</xdr:colOff>
                    <xdr:row>104</xdr:row>
                    <xdr:rowOff>0</xdr:rowOff>
                  </from>
                  <to>
                    <xdr:col>8</xdr:col>
                    <xdr:colOff>0</xdr:colOff>
                    <xdr:row>105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jayoh</dc:creator>
  <cp:lastModifiedBy>jayoh</cp:lastModifiedBy>
  <dcterms:created xsi:type="dcterms:W3CDTF">2021-01-13T18:42:54Z</dcterms:created>
  <dcterms:modified xsi:type="dcterms:W3CDTF">2021-01-16T00:14:09Z</dcterms:modified>
</cp:coreProperties>
</file>